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225" activeTab="3"/>
  </bookViews>
  <sheets>
    <sheet name="2022" sheetId="3" r:id="rId1"/>
    <sheet name="2023" sheetId="4" r:id="rId2"/>
    <sheet name="2024" sheetId="6" r:id="rId3"/>
    <sheet name="2025" sheetId="8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8" l="1"/>
  <c r="H40" i="8"/>
  <c r="H39" i="8"/>
  <c r="H38" i="8"/>
  <c r="H37" i="8"/>
  <c r="H36" i="8"/>
  <c r="H35" i="8"/>
  <c r="H34" i="8"/>
  <c r="H33" i="8"/>
  <c r="H32" i="8"/>
  <c r="H31" i="8"/>
  <c r="A31" i="8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H30" i="8"/>
  <c r="A30" i="8"/>
  <c r="H45" i="8" l="1"/>
  <c r="H44" i="8"/>
  <c r="H43" i="8"/>
  <c r="H42" i="8"/>
  <c r="A42" i="8"/>
  <c r="A43" i="8" s="1"/>
  <c r="A44" i="8" s="1"/>
  <c r="A45" i="8" s="1"/>
  <c r="H29" i="8" l="1"/>
  <c r="H28" i="8"/>
  <c r="H27" i="8"/>
  <c r="H26" i="8"/>
  <c r="H25" i="8"/>
  <c r="H24" i="8"/>
  <c r="H23" i="8"/>
  <c r="H22" i="8"/>
  <c r="H18" i="8" l="1"/>
  <c r="H4" i="8" l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9" i="8"/>
  <c r="H20" i="8"/>
  <c r="H21" i="8"/>
  <c r="A6" i="6" l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H46" i="6"/>
  <c r="H45" i="6"/>
  <c r="H41" i="6"/>
  <c r="H42" i="6"/>
  <c r="H44" i="6" l="1"/>
  <c r="H43" i="6"/>
  <c r="H40" i="6"/>
  <c r="H39" i="6"/>
  <c r="H38" i="6"/>
  <c r="H37" i="6"/>
  <c r="H36" i="6" l="1"/>
  <c r="H35" i="6"/>
  <c r="H34" i="6"/>
  <c r="H33" i="6" l="1"/>
  <c r="A5" i="6" l="1"/>
  <c r="H30" i="6"/>
  <c r="H17" i="6" l="1"/>
  <c r="H16" i="6" l="1"/>
  <c r="H15" i="6"/>
  <c r="H14" i="6"/>
  <c r="H13" i="6"/>
  <c r="I5" i="6" l="1"/>
  <c r="I4" i="6"/>
  <c r="H32" i="6" l="1"/>
  <c r="H31" i="6"/>
  <c r="H29" i="6"/>
  <c r="H28" i="6"/>
  <c r="H27" i="6"/>
  <c r="H26" i="6"/>
  <c r="H25" i="6"/>
  <c r="H24" i="6"/>
  <c r="H23" i="6"/>
  <c r="H22" i="6"/>
  <c r="H21" i="6"/>
  <c r="H20" i="6"/>
  <c r="H19" i="6"/>
  <c r="H18" i="6"/>
  <c r="H12" i="6"/>
  <c r="H11" i="6"/>
  <c r="H10" i="6"/>
  <c r="H9" i="6"/>
  <c r="H8" i="6"/>
  <c r="H7" i="6"/>
  <c r="H6" i="6"/>
  <c r="H5" i="6"/>
  <c r="H4" i="6"/>
  <c r="H39" i="4" l="1"/>
  <c r="A39" i="4"/>
  <c r="H38" i="4"/>
  <c r="A38" i="4"/>
  <c r="H37" i="4" l="1"/>
  <c r="A37" i="4"/>
  <c r="A34" i="4" l="1"/>
  <c r="A35" i="4" s="1"/>
  <c r="A36" i="4" s="1"/>
  <c r="H35" i="4"/>
  <c r="H36" i="4"/>
  <c r="H34" i="4"/>
  <c r="H33" i="4" l="1"/>
  <c r="H32" i="4"/>
  <c r="H31" i="4"/>
  <c r="H30" i="4" l="1"/>
  <c r="I29" i="4" l="1"/>
  <c r="H29" i="4" l="1"/>
  <c r="I28" i="4"/>
  <c r="H28" i="4" s="1"/>
  <c r="I27" i="4" l="1"/>
  <c r="H27" i="4"/>
  <c r="I26" i="4"/>
  <c r="H26" i="4" s="1"/>
  <c r="I25" i="4"/>
  <c r="H25" i="4"/>
  <c r="I24" i="4" l="1"/>
  <c r="H24" i="4" l="1"/>
  <c r="I9" i="4" l="1"/>
  <c r="H9" i="4"/>
  <c r="I22" i="4"/>
  <c r="H22" i="4" s="1"/>
  <c r="I21" i="4"/>
  <c r="H21" i="4"/>
  <c r="I20" i="4"/>
  <c r="I19" i="4"/>
  <c r="H19" i="4"/>
  <c r="I18" i="4"/>
  <c r="H18" i="4" s="1"/>
  <c r="I17" i="4"/>
  <c r="H23" i="4"/>
  <c r="H20" i="4"/>
  <c r="I16" i="4"/>
  <c r="I15" i="4"/>
  <c r="H15" i="4" s="1"/>
  <c r="I14" i="4"/>
  <c r="H14" i="4" s="1"/>
  <c r="I13" i="4"/>
  <c r="H13" i="4" s="1"/>
  <c r="H17" i="4"/>
  <c r="H16" i="4"/>
  <c r="H12" i="4"/>
  <c r="H11" i="4"/>
  <c r="I8" i="4" l="1"/>
  <c r="H10" i="4" l="1"/>
  <c r="H8" i="4"/>
  <c r="I7" i="4"/>
  <c r="H7" i="4" s="1"/>
  <c r="I6" i="4"/>
  <c r="H6" i="4"/>
  <c r="I5" i="4"/>
  <c r="H5" i="4" s="1"/>
  <c r="I4" i="4"/>
  <c r="H4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K53" i="3" l="1"/>
  <c r="I53" i="3"/>
  <c r="I49" i="3" l="1"/>
  <c r="H49" i="3"/>
  <c r="I52" i="3"/>
  <c r="I51" i="3"/>
  <c r="I50" i="3"/>
  <c r="I48" i="3"/>
  <c r="H48" i="3" s="1"/>
  <c r="K47" i="3" l="1"/>
  <c r="I47" i="3"/>
  <c r="I41" i="3"/>
  <c r="H41" i="3"/>
  <c r="I40" i="3"/>
  <c r="H40" i="3"/>
  <c r="I39" i="3"/>
  <c r="H39" i="3" s="1"/>
  <c r="I46" i="3"/>
  <c r="H46" i="3" s="1"/>
  <c r="I44" i="3"/>
  <c r="H44" i="3" s="1"/>
  <c r="H43" i="3"/>
  <c r="H53" i="3"/>
  <c r="H52" i="3"/>
  <c r="H51" i="3"/>
  <c r="H50" i="3"/>
  <c r="H47" i="3"/>
  <c r="H45" i="3"/>
  <c r="H42" i="3"/>
  <c r="H38" i="3" l="1"/>
  <c r="H35" i="3" l="1"/>
  <c r="I37" i="3"/>
  <c r="H37" i="3" s="1"/>
  <c r="I36" i="3"/>
  <c r="I34" i="3"/>
  <c r="I33" i="3"/>
  <c r="I32" i="3"/>
  <c r="I31" i="3"/>
  <c r="I30" i="3"/>
  <c r="I29" i="3"/>
  <c r="I28" i="3"/>
  <c r="I27" i="3"/>
  <c r="H36" i="3" l="1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</calcChain>
</file>

<file path=xl/sharedStrings.xml><?xml version="1.0" encoding="utf-8"?>
<sst xmlns="http://schemas.openxmlformats.org/spreadsheetml/2006/main" count="891" uniqueCount="285">
  <si>
    <t>№</t>
  </si>
  <si>
    <t xml:space="preserve">Mansabdor shaxsning ism familiyasi </t>
  </si>
  <si>
    <t>Lavozimi</t>
  </si>
  <si>
    <t>Xizmat safari muddati</t>
  </si>
  <si>
    <t>Xizmat safari manzili</t>
  </si>
  <si>
    <t>Xizmat safari maqsadi</t>
  </si>
  <si>
    <t xml:space="preserve">Jami xarajatlar </t>
  </si>
  <si>
    <t xml:space="preserve">Transport xarajatlari </t>
  </si>
  <si>
    <t>Boshqa xarajatlar</t>
  </si>
  <si>
    <t xml:space="preserve">Ravshanov Bahodirjon Karimovich </t>
  </si>
  <si>
    <t>Abduraxmonov Sherzod Nematovich</t>
  </si>
  <si>
    <t>Bo'lim boshlig'i</t>
  </si>
  <si>
    <t>O'rganish o'tkazish uchun</t>
  </si>
  <si>
    <t>Buyruq  raqami, sanasi</t>
  </si>
  <si>
    <t>Kunlik xarajatlar</t>
  </si>
  <si>
    <t xml:space="preserve">Mehmonxona xarajatlari </t>
  </si>
  <si>
    <t>Narbayev Jahongir Temur o'g'li</t>
  </si>
  <si>
    <t>Bosh maslahatchi</t>
  </si>
  <si>
    <t>Navoiy viloyat adliya boshqarmasi xodimlarining respublika ichidagi xizmat safarlari bo'yicha amalga oshirgan xarajatlari to'g'risida ma'lumot</t>
  </si>
  <si>
    <t>Samarqand viloyati</t>
  </si>
  <si>
    <t>Toshkent viloyati</t>
  </si>
  <si>
    <t>Xaydarov Javohirjon Jabbor o'g'li</t>
  </si>
  <si>
    <t>Sattorov Abrorjon Zokir o'g'li</t>
  </si>
  <si>
    <t>Kamilov Olimjon Kamilovich</t>
  </si>
  <si>
    <t>Djabborov Erkin Abdukarimovich</t>
  </si>
  <si>
    <t>Abdullayev Iliyas Asilbekovich</t>
  </si>
  <si>
    <t>To'rayev Ulug'bek Raximovich</t>
  </si>
  <si>
    <t>Ulug'ov Otabek Saparovich</t>
  </si>
  <si>
    <t>G'oyibov Azizbek Saitqulovich</t>
  </si>
  <si>
    <t>Sharipov Sobir Ismoil o'g'li</t>
  </si>
  <si>
    <t>Toshniyozov Muhriddin Isoq o'g'li</t>
  </si>
  <si>
    <t>Xolniyozov Alimardon Ibodullayevich</t>
  </si>
  <si>
    <t>Safarov Sardor Sano o'g'li</t>
  </si>
  <si>
    <t>Ravshanov Husen Imomjon o'g'li</t>
  </si>
  <si>
    <t>10.02.2022й 1-хс</t>
  </si>
  <si>
    <t>26.02.2022й 2-хс</t>
  </si>
  <si>
    <t>O'quv amaliy seminarga</t>
  </si>
  <si>
    <t>Markaz boshlig'i</t>
  </si>
  <si>
    <t>Markaz bosh yuriskonsulti</t>
  </si>
  <si>
    <t>28.03.2022й 3-хс</t>
  </si>
  <si>
    <t>ming so'm</t>
  </si>
  <si>
    <t>O'rganishda ishtirok etish uchun</t>
  </si>
  <si>
    <t>Uchquduq tumani, Zarafshon shahri</t>
  </si>
  <si>
    <t>07.04.2022й 69-ум</t>
  </si>
  <si>
    <t>Botirov Kamoliddin Islomovich</t>
  </si>
  <si>
    <t>16.05.2022й 4-хс</t>
  </si>
  <si>
    <t>Toshkent shahri</t>
  </si>
  <si>
    <t>ID-karta uskunalarini olib kelish uchun</t>
  </si>
  <si>
    <t>To'rayev Ilhom Rustamovich</t>
  </si>
  <si>
    <t>Haydovchi</t>
  </si>
  <si>
    <t>Kattayeva Dildora Murtozajonovna</t>
  </si>
  <si>
    <t>Yetakchi maslahatchi</t>
  </si>
  <si>
    <t>26.05.2022й 5-хс</t>
  </si>
  <si>
    <t>Seminarda ishtirok etish uchun</t>
  </si>
  <si>
    <t>Kobilov Abdullo Tug'oyevich</t>
  </si>
  <si>
    <t>26.05.2022й 6-хс</t>
  </si>
  <si>
    <t>ID-karta va boshqa moddiy qiymatliklarni olib kelish uchun</t>
  </si>
  <si>
    <t>Ibrohimov Rahmatillo Ibrohimovich</t>
  </si>
  <si>
    <t>07.06.2022й 8-хс</t>
  </si>
  <si>
    <t>O'quv-amaliy mashg'ulotlarda ishtirok etish uchun</t>
  </si>
  <si>
    <t>Sarabekov A'zamjon Abdukadirovich</t>
  </si>
  <si>
    <t>Boshqarma boshlig'i</t>
  </si>
  <si>
    <t>07.06.2022й 7-хс</t>
  </si>
  <si>
    <t>“Adliya spartakiadasi” sport musobaqasida ishtirok etish uchun</t>
  </si>
  <si>
    <t>Ravshanov Shoxruh Shavkat o'g'li</t>
  </si>
  <si>
    <t>Katta maslahatchi</t>
  </si>
  <si>
    <t>Yuldoshov Xumoyun Sohibjon o'g'li</t>
  </si>
  <si>
    <t>Yo'ldoshev Shohruh Yoqubjon o'g'li</t>
  </si>
  <si>
    <t>Abdurahmonov Elshod Oydinovich</t>
  </si>
  <si>
    <t>Bosh yuriskonsult</t>
  </si>
  <si>
    <t>Sayfiddinova Shoxida Sayfiddinovna</t>
  </si>
  <si>
    <t>Shodiyev Shohruh Alisher o'g'li</t>
  </si>
  <si>
    <t>Kassir</t>
  </si>
  <si>
    <t>Qulmurodov Afzal Akbarovich</t>
  </si>
  <si>
    <t>08.06.2022й 9-хс</t>
  </si>
  <si>
    <t>Bosh mutaxassis</t>
  </si>
  <si>
    <t>Mustofoyev G'iyosiddin Axmatovich</t>
  </si>
  <si>
    <t>18.06.2022й 10-хс</t>
  </si>
  <si>
    <t>Qoraqalpog'iston Respublekasi</t>
  </si>
  <si>
    <t>Kompleks tekshiruv uchun</t>
  </si>
  <si>
    <t>Turayev Ilhom Rustamovich</t>
  </si>
  <si>
    <t>17.08.2022й 12-хс</t>
  </si>
  <si>
    <t>Moddiy qiymatliklarni olib kelish uchun</t>
  </si>
  <si>
    <t>Sharipov Xusniddin Shamshidinovich</t>
  </si>
  <si>
    <t>Ombor mudiri</t>
  </si>
  <si>
    <t>25.08.2022й 15-хс</t>
  </si>
  <si>
    <t>Uchquduq tumani</t>
  </si>
  <si>
    <t>Ish samaradorligini oshirish maqsadida</t>
  </si>
  <si>
    <t>24.08.2022й 14-хс</t>
  </si>
  <si>
    <t>Qarshiboyev Rustambek Ilashovich</t>
  </si>
  <si>
    <t>20.09.2022й 16-хс</t>
  </si>
  <si>
    <t>Qo'shma loyixada ishtirok etish uchun</t>
  </si>
  <si>
    <t>Rustamova Dildora Botirovna</t>
  </si>
  <si>
    <t>Бош юрисконсульт</t>
  </si>
  <si>
    <t>01.08.2022й 182-um</t>
  </si>
  <si>
    <t>“Adliya ayoli” ko‘rik tanlovida ishtirok etish uchun</t>
  </si>
  <si>
    <t>Sanaqulova Marjona Komil Qizi</t>
  </si>
  <si>
    <t>Bozorova Dilbar Dilmurodovna</t>
  </si>
  <si>
    <t>23.09.2022й 17-хс</t>
  </si>
  <si>
    <t>Xamroyev Jamshid Jasurovich</t>
  </si>
  <si>
    <t>Kursda ishtirok etish uchun</t>
  </si>
  <si>
    <t>Umerzakov Ma’ruf Yunus o‘g‘li</t>
  </si>
  <si>
    <t>12.10.2022й 18-хс</t>
  </si>
  <si>
    <t>04.11.2022й 19-хс</t>
  </si>
  <si>
    <t>Alxamov Farrux Nurmuxammadovich</t>
  </si>
  <si>
    <t>07.11.2022й 20-хс</t>
  </si>
  <si>
    <t>14.11.2022й 22-хс</t>
  </si>
  <si>
    <t>Saidov Avazbek Erkin o‘g‘li</t>
  </si>
  <si>
    <t>12.10.2022й 249-um</t>
  </si>
  <si>
    <t>Zarafshon shahri</t>
  </si>
  <si>
    <t>Monitoring o'tkazish uchun</t>
  </si>
  <si>
    <t>17.11.2022й 23-хс</t>
  </si>
  <si>
    <t>Malaka oshirish uchun</t>
  </si>
  <si>
    <t>03.02.2023й 1-хс</t>
  </si>
  <si>
    <t>Tomdi tumani</t>
  </si>
  <si>
    <t>Xudoyberdiyev Shoxijaxon G‘ulom o‘g‘li</t>
  </si>
  <si>
    <t>Ravshanov Baxodirjon Karimovich</t>
  </si>
  <si>
    <t>Sho‘ba boshlig‘i</t>
  </si>
  <si>
    <t>14.03.2023й 2-хс</t>
  </si>
  <si>
    <t>Fayzullayev Elbek Ilxamovich</t>
  </si>
  <si>
    <t>06.04.2023й 3-хс</t>
  </si>
  <si>
    <t>Blankalar olib kelish uchun</t>
  </si>
  <si>
    <t>Nasimov Zafar Ro‘ziboyevich</t>
  </si>
  <si>
    <t>07.04.2023й 6-хс</t>
  </si>
  <si>
    <t>Amaliy yordam</t>
  </si>
  <si>
    <t>Ramazonov Alisherjon Ramazonovich</t>
  </si>
  <si>
    <t>Zarafshon, Tomdi, Uchquduq</t>
  </si>
  <si>
    <t>03.05.2023й 7-хс</t>
  </si>
  <si>
    <t>Ichki auditda ishtirok etish uchun</t>
  </si>
  <si>
    <t>Ravshanov Husen Imomjon o‘g‘li</t>
  </si>
  <si>
    <t>07.06.2023й 8-хс</t>
  </si>
  <si>
    <t>Ochilov Shirinbek Nuriddinovich</t>
  </si>
  <si>
    <t>Ergashev Abdumalik Mardon o‘g‘li</t>
  </si>
  <si>
    <t>Bo`limi boshlig`i</t>
  </si>
  <si>
    <t>Yo‘Ldoshev Shohruh Yoqubjon o‘g‘li</t>
  </si>
  <si>
    <t>Sayfudinov Shohzod Sirojiddin o‘g‘li</t>
  </si>
  <si>
    <t>Kamolov Otabek Ruzikul o‘g‘li</t>
  </si>
  <si>
    <t>Tayirova Muxabbat Xasanovna</t>
  </si>
  <si>
    <t>Farmonova Gulchehra Jamol Qizi</t>
  </si>
  <si>
    <t>Katta mutaxassis</t>
  </si>
  <si>
    <t>Sarabekov A’zamjon Abdukadirovich</t>
  </si>
  <si>
    <t>Tuxtayev Amirbek Otabekovich</t>
  </si>
  <si>
    <t>12.06.2023й 9-хс</t>
  </si>
  <si>
    <t>Buxoro viloyati</t>
  </si>
  <si>
    <t>07.04.2023й 5-хс</t>
  </si>
  <si>
    <t>Ravshanov Shoxruh Shavkat o‘g‘li</t>
  </si>
  <si>
    <t>14.07.2023й 11-хс</t>
  </si>
  <si>
    <t>Zakovat intellektual o'yinida ishtirok etish uchun</t>
  </si>
  <si>
    <t>Husenov Shahzod Mirzabekovich</t>
  </si>
  <si>
    <t>Abdukarimova Maftuna Baxtiyor qizi</t>
  </si>
  <si>
    <t>Sanaqulov Ozodjon Norpo‘Lat o‘g‘li</t>
  </si>
  <si>
    <t>1-toifali inspektor</t>
  </si>
  <si>
    <t>26.07.2023й 12-хс</t>
  </si>
  <si>
    <t>O'quv kursida ishtirok etish uchun</t>
  </si>
  <si>
    <t>14.08.2023й 13-хс</t>
  </si>
  <si>
    <t>Markaz boshlig‘i</t>
  </si>
  <si>
    <t>16.10.2023й 14-хс</t>
  </si>
  <si>
    <t>Nasirova Marusa Burxonovna</t>
  </si>
  <si>
    <t>Mudira</t>
  </si>
  <si>
    <t>Aminova Shoxsanam Baxtiyor Qizi</t>
  </si>
  <si>
    <t>Kadrlar bo'yicha inspektor</t>
  </si>
  <si>
    <t>24.11.2023й 16-хс</t>
  </si>
  <si>
    <t>04.12.2023й 18-хс</t>
  </si>
  <si>
    <t>28.11.2023й 17-хс</t>
  </si>
  <si>
    <t>Samarqand shahri</t>
  </si>
  <si>
    <t>Muhammadiyev Javohir Bahodir o‘g‘li</t>
  </si>
  <si>
    <t>18.12.2023й 20-хс</t>
  </si>
  <si>
    <t>Amaliyot o‘tashi uchun</t>
  </si>
  <si>
    <t>Ravshanov Jo‘rabek Zokir o‘g‘li</t>
  </si>
  <si>
    <t>Primov G‘aybullo Sadulloyevich</t>
  </si>
  <si>
    <t>26.12.2023й 21-хс</t>
  </si>
  <si>
    <t>Ashurov Islomjon Karimjon o‘g‘li</t>
  </si>
  <si>
    <t>25.01.2024й 1-хс</t>
  </si>
  <si>
    <t>Umarov Anvar Axmadovich</t>
  </si>
  <si>
    <t>Xaydarov Javohirjon Jabbor o‘g‘li</t>
  </si>
  <si>
    <t>Sho`ba boshlig`i</t>
  </si>
  <si>
    <t>27.01.2024й 2-хс</t>
  </si>
  <si>
    <t>Xatamov Umidjon Muitdinovich</t>
  </si>
  <si>
    <t>13.03.2024й 62-um</t>
  </si>
  <si>
    <t>ANNAQULOV JAMSHID MAXMUDOVICH</t>
  </si>
  <si>
    <t>Mudir</t>
  </si>
  <si>
    <t>13.04.2024й 86-um</t>
  </si>
  <si>
    <t>24.04.2024й 95-um</t>
  </si>
  <si>
    <t>28.05.2024й 6-хс</t>
  </si>
  <si>
    <t>Hasanov Jahongir Erniyoz o‘g‘li</t>
  </si>
  <si>
    <t>2-toifali inspektor</t>
  </si>
  <si>
    <t>Sanaqulov Ozodjon Norpo‘lat o‘g‘li</t>
  </si>
  <si>
    <t>24.05.2024й 5-хс</t>
  </si>
  <si>
    <t>Xusanov Davron Nurulloyevich</t>
  </si>
  <si>
    <t>Boshliq o‘rinbosari</t>
  </si>
  <si>
    <t>“Yilning eng yaxshi adliya bo'limi” tanlovida ishtirok etish uchun</t>
  </si>
  <si>
    <t>Asadov Abduvali Toshevich</t>
  </si>
  <si>
    <t>Eshimov O‘tkir To‘ybozorovich</t>
  </si>
  <si>
    <t>31.05.2024й 7-хс</t>
  </si>
  <si>
    <t>Gerbli guvohnomalarni olib kelish uchun</t>
  </si>
  <si>
    <t>Bo‘riyev Farxod Normamatovich</t>
  </si>
  <si>
    <t>06.06.2024й 9-хс</t>
  </si>
  <si>
    <t>Bosh prokuraturaga
murojaat qilish uchun</t>
  </si>
  <si>
    <t>SAIDOV AVAZBEK ERKIN O‘G‘LI</t>
  </si>
  <si>
    <t>06.06.2024й 8-хс</t>
  </si>
  <si>
    <t>Xorazm viloyati</t>
  </si>
  <si>
    <t>O'quv seminarida ishtirok etish uchun</t>
  </si>
  <si>
    <t>25.06.2024й 10-хс</t>
  </si>
  <si>
    <t>O'quv mashg'ulotlarida ishtirok etish uchun</t>
  </si>
  <si>
    <t>Shodiyev Shohruh Alisher o‘g‘li</t>
  </si>
  <si>
    <t>Kichik mutaxassis</t>
  </si>
  <si>
    <t>23.08.2024й 12-хс</t>
  </si>
  <si>
    <t>Materiallarni olib kelishi uchun</t>
  </si>
  <si>
    <t>17.08.2024й 11-хс</t>
  </si>
  <si>
    <t>“Zukko kitobxon” tanlovining respubleka bosqichiga ishtirok etish uchun</t>
  </si>
  <si>
    <t>05.09.2024й 160-um</t>
  </si>
  <si>
    <t>Reyd tadbiri o'tkazish uchun</t>
  </si>
  <si>
    <t>03.10.2024й 14-хс</t>
  </si>
  <si>
    <t>Aminova Shoxsanam Baxtiyor qizi</t>
  </si>
  <si>
    <t>Yo‘ldoshev Shohruh Yoqubjon o‘g‘li</t>
  </si>
  <si>
    <t>Abdirasulov Abdilaziz Abdisalom o‘g‘li</t>
  </si>
  <si>
    <t>21.10.2024й 15-хс</t>
  </si>
  <si>
    <t>15.11.2024й 18-хс</t>
  </si>
  <si>
    <t>12.11.2024й 17-хс</t>
  </si>
  <si>
    <t>Suvonov Umid Suvonovich</t>
  </si>
  <si>
    <t>11.11.2024й 16-хс</t>
  </si>
  <si>
    <t>18.11.2024й 19-хс</t>
  </si>
  <si>
    <t>25.11.2024й 20-хс</t>
  </si>
  <si>
    <t>QARSHIBOYEV RUSTAMBEK ILASHOVICH</t>
  </si>
  <si>
    <t>04.12.2024й 21-хс</t>
  </si>
  <si>
    <t>Navoiy viloyat adliya boshqarmasi xodimlarining 2024-yil 12 oyi davomida respublika ichidagi xizmat safarlari bo'yicha amalga oshirgan xarajatlari to'g'risida ma'lumot</t>
  </si>
  <si>
    <t>TO‘RAYEV ULUG‘BEK RAXIMOVICH</t>
  </si>
  <si>
    <t>Buxoro shahri</t>
  </si>
  <si>
    <t>18.03.2025y 11-хс</t>
  </si>
  <si>
    <t>ALXAMOV FARRUX NURMUXAMMADOVICH</t>
  </si>
  <si>
    <t>13.03.2025y 10-хс</t>
  </si>
  <si>
    <t>RUSTAMOVA DILDORA BOTIROVNA</t>
  </si>
  <si>
    <t>11.03.2025y 9-хс</t>
  </si>
  <si>
    <t>ABDUKARIMOVA MAFTUNA BAXTIYOR QIZI</t>
  </si>
  <si>
    <t>03.03.2025y 7-хс</t>
  </si>
  <si>
    <t>AMINOVA SHOXSANAM BAXTIYOR QIZI</t>
  </si>
  <si>
    <t>25.02.2025y 6-хс</t>
  </si>
  <si>
    <t>ULUGOV OTABEK SAPAROVICH</t>
  </si>
  <si>
    <t>11.03.2025y 8-хс</t>
  </si>
  <si>
    <t>XUSANOV SARDORBEK FAZLIDDIN O‘G‘LI</t>
  </si>
  <si>
    <t>21.02.2025y 5-хс</t>
  </si>
  <si>
    <t>ABDULLAYEV ULUGBEK RAVSHANBEKOVICH</t>
  </si>
  <si>
    <t>17.02.2025y 3-хс</t>
  </si>
  <si>
    <t>KATTAYEVA DILDORA MURTOZAJONOVNA</t>
  </si>
  <si>
    <t>Toshkent viloyatiga</t>
  </si>
  <si>
    <t>20.02.2025y 4-хс</t>
  </si>
  <si>
    <t>ARALOVA YULDUZXON EGAMBERDIYEVNA</t>
  </si>
  <si>
    <t>Markaz drektpri</t>
  </si>
  <si>
    <t>BO‘RIYEV FARXOD NORMAMATOVICH</t>
  </si>
  <si>
    <t>NASIROV ORIF KODIROVICH</t>
  </si>
  <si>
    <t>O‘ROQOV PO‘LAT TOSHTEMIR O‘G‘LI</t>
  </si>
  <si>
    <t>RAVSHANOV SHOXRUH SHAVKAT O‘G‘LI</t>
  </si>
  <si>
    <t>Dars mashg'ulotlariga ishtirok etish</t>
  </si>
  <si>
    <t>14.01.2025y 1-хс</t>
  </si>
  <si>
    <t>27.01.2025y 2-хс</t>
  </si>
  <si>
    <t>ESHMAMATOV ESHPO‘LAT TOSHMAMAT O‘G‘LI</t>
  </si>
  <si>
    <t>14.04.2025y 13-xc</t>
  </si>
  <si>
    <t>14.04.2025y 12-xc</t>
  </si>
  <si>
    <t>ABDURAHMONOV ELSHOD OYDINOVICH</t>
  </si>
  <si>
    <t>21.04.2025y 14-xc</t>
  </si>
  <si>
    <t>21.04.2025y 75-um-xc</t>
  </si>
  <si>
    <t>KOBILOV ABDULLO TUG‘OYEVICH</t>
  </si>
  <si>
    <t>01.05.2025y 15-xc</t>
  </si>
  <si>
    <t>"O'zekspomarkaz" milliy ko'rgazmada ishtirok etish uchun</t>
  </si>
  <si>
    <t>12.05.2025y 93-um-xc</t>
  </si>
  <si>
    <t>Zarafshoh shahri</t>
  </si>
  <si>
    <t>TUXTAYEV AMIRBEK OTABEKOVICH</t>
  </si>
  <si>
    <t>16.05.2025y 16-xc</t>
  </si>
  <si>
    <t>22.05.2025y 17-xc</t>
  </si>
  <si>
    <t>27.05.2025y 18-xc</t>
  </si>
  <si>
    <t>Navoiy viloyat adliya boshqarmasi xodimlarining 2025-yil 9 oyi davomida respublika ichidagi xizmat safarlari bo'yicha amalga oshirgan xarajatlari to'g'risida ma'lumot</t>
  </si>
  <si>
    <t>XUSANOV DAVRON NURULLOYEVICH</t>
  </si>
  <si>
    <t>Boshliq o'rinbosari</t>
  </si>
  <si>
    <t>07.07.2025y 9-s-son</t>
  </si>
  <si>
    <t>16.07.2025y 20-s-son</t>
  </si>
  <si>
    <t>17.07.2025y 21-s-son</t>
  </si>
  <si>
    <t>06.08.2025y 22-s-son</t>
  </si>
  <si>
    <t>16.08.2025y 23-s-son</t>
  </si>
  <si>
    <t>10.09.2025y 26-s-son</t>
  </si>
  <si>
    <t>Bayram tadbirida ishtirok etish uchun</t>
  </si>
  <si>
    <t>05.09.2025y 24-s-son</t>
  </si>
  <si>
    <t>SANAQULOVA MARJONA KOMIL QIZI</t>
  </si>
  <si>
    <t>05.09.2025y 25-s-son</t>
  </si>
  <si>
    <t>10.09.2025y 27-s-son</t>
  </si>
  <si>
    <t>Polsha davlati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</si>
</sst>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0" fillId="0" borderId="1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3" topLeftCell="A40" activePane="bottomLeft" state="frozen"/>
      <selection pane="bottomLeft" activeCell="G53" sqref="G53"/>
    </sheetView>
  </sheetViews>
  <sheetFormatPr defaultRowHeight="15" x14ac:dyDescent="0.25"/>
  <cols>
    <col min="2" max="2" width="20.140625" customWidth="1"/>
    <col min="3" max="3" width="13.5703125" style="6" customWidth="1"/>
    <col min="4" max="4" width="12.140625" style="6" customWidth="1"/>
    <col min="5" max="5" width="11.7109375" style="6" customWidth="1"/>
    <col min="6" max="6" width="17.5703125" style="6" customWidth="1"/>
    <col min="7" max="7" width="21.85546875" style="6" customWidth="1"/>
    <col min="8" max="8" width="19.140625" customWidth="1"/>
    <col min="9" max="9" width="13.85546875" customWidth="1"/>
    <col min="10" max="10" width="14.140625" customWidth="1"/>
    <col min="11" max="11" width="13.5703125" customWidth="1"/>
    <col min="12" max="12" width="13" customWidth="1"/>
  </cols>
  <sheetData>
    <row r="1" spans="1:12" ht="18.75" x14ac:dyDescent="0.3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L2" t="s">
        <v>40</v>
      </c>
    </row>
    <row r="3" spans="1:12" ht="45" x14ac:dyDescent="0.25">
      <c r="A3" s="2" t="s">
        <v>0</v>
      </c>
      <c r="B3" s="2" t="s">
        <v>1</v>
      </c>
      <c r="C3" s="5" t="s">
        <v>2</v>
      </c>
      <c r="D3" s="5" t="s">
        <v>13</v>
      </c>
      <c r="E3" s="5" t="s">
        <v>3</v>
      </c>
      <c r="F3" s="5" t="s">
        <v>4</v>
      </c>
      <c r="G3" s="5" t="s">
        <v>5</v>
      </c>
      <c r="H3" s="2" t="s">
        <v>6</v>
      </c>
      <c r="I3" s="2" t="s">
        <v>7</v>
      </c>
      <c r="J3" s="2" t="s">
        <v>14</v>
      </c>
      <c r="K3" s="2" t="s">
        <v>15</v>
      </c>
      <c r="L3" s="2" t="s">
        <v>8</v>
      </c>
    </row>
    <row r="4" spans="1:12" ht="45" x14ac:dyDescent="0.25">
      <c r="A4" s="1">
        <v>1</v>
      </c>
      <c r="B4" s="3" t="s">
        <v>9</v>
      </c>
      <c r="C4" s="3" t="s">
        <v>11</v>
      </c>
      <c r="D4" s="3" t="s">
        <v>34</v>
      </c>
      <c r="E4" s="3">
        <v>11</v>
      </c>
      <c r="F4" s="3" t="s">
        <v>19</v>
      </c>
      <c r="G4" s="3" t="s">
        <v>41</v>
      </c>
      <c r="H4" s="4">
        <v>3339</v>
      </c>
      <c r="I4" s="1">
        <v>72</v>
      </c>
      <c r="J4" s="1">
        <v>297</v>
      </c>
      <c r="K4" s="1">
        <v>2970</v>
      </c>
      <c r="L4" s="1"/>
    </row>
    <row r="5" spans="1:12" ht="30" x14ac:dyDescent="0.25">
      <c r="A5" s="1">
        <f>+A4+1</f>
        <v>2</v>
      </c>
      <c r="B5" s="3" t="s">
        <v>10</v>
      </c>
      <c r="C5" s="3" t="s">
        <v>11</v>
      </c>
      <c r="D5" s="3" t="s">
        <v>35</v>
      </c>
      <c r="E5" s="3">
        <v>2</v>
      </c>
      <c r="F5" s="3" t="s">
        <v>20</v>
      </c>
      <c r="G5" s="3" t="s">
        <v>36</v>
      </c>
      <c r="H5" s="4">
        <v>351</v>
      </c>
      <c r="I5" s="1">
        <v>297</v>
      </c>
      <c r="J5" s="1">
        <v>54</v>
      </c>
      <c r="K5" s="1"/>
      <c r="L5" s="1"/>
    </row>
    <row r="6" spans="1:12" ht="51" customHeight="1" x14ac:dyDescent="0.25">
      <c r="A6" s="1">
        <f t="shared" ref="A6:A20" si="0">+A5+1</f>
        <v>3</v>
      </c>
      <c r="B6" s="3" t="s">
        <v>21</v>
      </c>
      <c r="C6" s="3" t="s">
        <v>17</v>
      </c>
      <c r="D6" s="3" t="s">
        <v>35</v>
      </c>
      <c r="E6" s="3">
        <v>2</v>
      </c>
      <c r="F6" s="3" t="s">
        <v>20</v>
      </c>
      <c r="G6" s="3" t="s">
        <v>36</v>
      </c>
      <c r="H6" s="4">
        <v>351</v>
      </c>
      <c r="I6" s="1">
        <v>297</v>
      </c>
      <c r="J6" s="1">
        <v>54</v>
      </c>
      <c r="K6" s="1"/>
      <c r="L6" s="1"/>
    </row>
    <row r="7" spans="1:12" ht="30" x14ac:dyDescent="0.25">
      <c r="A7" s="1">
        <f t="shared" si="0"/>
        <v>4</v>
      </c>
      <c r="B7" s="3" t="s">
        <v>22</v>
      </c>
      <c r="C7" s="3" t="s">
        <v>37</v>
      </c>
      <c r="D7" s="3" t="s">
        <v>35</v>
      </c>
      <c r="E7" s="3">
        <v>2</v>
      </c>
      <c r="F7" s="3" t="s">
        <v>20</v>
      </c>
      <c r="G7" s="3" t="s">
        <v>36</v>
      </c>
      <c r="H7" s="4">
        <v>302.5</v>
      </c>
      <c r="I7" s="1">
        <v>248.5</v>
      </c>
      <c r="J7" s="1">
        <v>54</v>
      </c>
      <c r="K7" s="1"/>
      <c r="L7" s="1"/>
    </row>
    <row r="8" spans="1:12" ht="30" x14ac:dyDescent="0.25">
      <c r="A8" s="1">
        <f t="shared" si="0"/>
        <v>5</v>
      </c>
      <c r="B8" s="3" t="s">
        <v>23</v>
      </c>
      <c r="C8" s="3" t="s">
        <v>37</v>
      </c>
      <c r="D8" s="3" t="s">
        <v>35</v>
      </c>
      <c r="E8" s="3">
        <v>2</v>
      </c>
      <c r="F8" s="3" t="s">
        <v>20</v>
      </c>
      <c r="G8" s="3" t="s">
        <v>36</v>
      </c>
      <c r="H8" s="4">
        <v>351</v>
      </c>
      <c r="I8" s="1">
        <v>297</v>
      </c>
      <c r="J8" s="1">
        <v>54</v>
      </c>
      <c r="K8" s="1"/>
      <c r="L8" s="1"/>
    </row>
    <row r="9" spans="1:12" ht="30" x14ac:dyDescent="0.25">
      <c r="A9" s="1">
        <f t="shared" si="0"/>
        <v>6</v>
      </c>
      <c r="B9" s="3" t="s">
        <v>24</v>
      </c>
      <c r="C9" s="3" t="s">
        <v>37</v>
      </c>
      <c r="D9" s="3" t="s">
        <v>35</v>
      </c>
      <c r="E9" s="3">
        <v>2</v>
      </c>
      <c r="F9" s="3" t="s">
        <v>20</v>
      </c>
      <c r="G9" s="3" t="s">
        <v>36</v>
      </c>
      <c r="H9" s="4">
        <v>410.5</v>
      </c>
      <c r="I9" s="1">
        <v>356.5</v>
      </c>
      <c r="J9" s="1">
        <v>54</v>
      </c>
      <c r="K9" s="1"/>
      <c r="L9" s="1"/>
    </row>
    <row r="10" spans="1:12" ht="30" x14ac:dyDescent="0.25">
      <c r="A10" s="1">
        <f t="shared" si="0"/>
        <v>7</v>
      </c>
      <c r="B10" s="3" t="s">
        <v>25</v>
      </c>
      <c r="C10" s="3" t="s">
        <v>37</v>
      </c>
      <c r="D10" s="3" t="s">
        <v>35</v>
      </c>
      <c r="E10" s="3">
        <v>2</v>
      </c>
      <c r="F10" s="3" t="s">
        <v>20</v>
      </c>
      <c r="G10" s="3" t="s">
        <v>36</v>
      </c>
      <c r="H10" s="4">
        <v>341</v>
      </c>
      <c r="I10" s="1">
        <v>287</v>
      </c>
      <c r="J10" s="1">
        <v>54</v>
      </c>
      <c r="K10" s="1"/>
      <c r="L10" s="1"/>
    </row>
    <row r="11" spans="1:12" ht="30" x14ac:dyDescent="0.25">
      <c r="A11" s="1">
        <f t="shared" si="0"/>
        <v>8</v>
      </c>
      <c r="B11" s="3" t="s">
        <v>26</v>
      </c>
      <c r="C11" s="3" t="s">
        <v>37</v>
      </c>
      <c r="D11" s="3" t="s">
        <v>35</v>
      </c>
      <c r="E11" s="3">
        <v>2</v>
      </c>
      <c r="F11" s="3" t="s">
        <v>20</v>
      </c>
      <c r="G11" s="3" t="s">
        <v>36</v>
      </c>
      <c r="H11" s="4">
        <v>341</v>
      </c>
      <c r="I11" s="1">
        <v>287</v>
      </c>
      <c r="J11" s="1">
        <v>54</v>
      </c>
      <c r="K11" s="1"/>
      <c r="L11" s="1"/>
    </row>
    <row r="12" spans="1:12" ht="30" x14ac:dyDescent="0.25">
      <c r="A12" s="1">
        <f t="shared" si="0"/>
        <v>9</v>
      </c>
      <c r="B12" s="3" t="s">
        <v>27</v>
      </c>
      <c r="C12" s="3" t="s">
        <v>37</v>
      </c>
      <c r="D12" s="3" t="s">
        <v>35</v>
      </c>
      <c r="E12" s="3">
        <v>2</v>
      </c>
      <c r="F12" s="3" t="s">
        <v>20</v>
      </c>
      <c r="G12" s="3" t="s">
        <v>36</v>
      </c>
      <c r="H12" s="4">
        <v>351</v>
      </c>
      <c r="I12" s="1">
        <v>297</v>
      </c>
      <c r="J12" s="1">
        <v>54</v>
      </c>
      <c r="K12" s="1"/>
      <c r="L12" s="1"/>
    </row>
    <row r="13" spans="1:12" ht="30" x14ac:dyDescent="0.25">
      <c r="A13" s="1">
        <f t="shared" si="0"/>
        <v>10</v>
      </c>
      <c r="B13" s="3" t="s">
        <v>28</v>
      </c>
      <c r="C13" s="3" t="s">
        <v>37</v>
      </c>
      <c r="D13" s="3" t="s">
        <v>35</v>
      </c>
      <c r="E13" s="3">
        <v>2</v>
      </c>
      <c r="F13" s="3" t="s">
        <v>20</v>
      </c>
      <c r="G13" s="3" t="s">
        <v>36</v>
      </c>
      <c r="H13" s="4">
        <v>341</v>
      </c>
      <c r="I13" s="1">
        <v>287</v>
      </c>
      <c r="J13" s="1">
        <v>54</v>
      </c>
      <c r="K13" s="1"/>
      <c r="L13" s="1"/>
    </row>
    <row r="14" spans="1:12" ht="30" x14ac:dyDescent="0.25">
      <c r="A14" s="1">
        <f t="shared" si="0"/>
        <v>11</v>
      </c>
      <c r="B14" s="3" t="s">
        <v>29</v>
      </c>
      <c r="C14" s="3" t="s">
        <v>37</v>
      </c>
      <c r="D14" s="3" t="s">
        <v>35</v>
      </c>
      <c r="E14" s="3">
        <v>2</v>
      </c>
      <c r="F14" s="3" t="s">
        <v>20</v>
      </c>
      <c r="G14" s="3" t="s">
        <v>36</v>
      </c>
      <c r="H14" s="4">
        <v>351</v>
      </c>
      <c r="I14" s="1">
        <v>297</v>
      </c>
      <c r="J14" s="1">
        <v>54</v>
      </c>
      <c r="K14" s="1"/>
      <c r="L14" s="1"/>
    </row>
    <row r="15" spans="1:12" ht="30" x14ac:dyDescent="0.25">
      <c r="A15" s="1">
        <f t="shared" si="0"/>
        <v>12</v>
      </c>
      <c r="B15" s="3" t="s">
        <v>30</v>
      </c>
      <c r="C15" s="3" t="s">
        <v>38</v>
      </c>
      <c r="D15" s="3" t="s">
        <v>35</v>
      </c>
      <c r="E15" s="3">
        <v>2</v>
      </c>
      <c r="F15" s="3" t="s">
        <v>20</v>
      </c>
      <c r="G15" s="3" t="s">
        <v>36</v>
      </c>
      <c r="H15" s="4">
        <v>351</v>
      </c>
      <c r="I15" s="1">
        <v>297</v>
      </c>
      <c r="J15" s="1">
        <v>54</v>
      </c>
      <c r="K15" s="1"/>
      <c r="L15" s="1"/>
    </row>
    <row r="16" spans="1:12" ht="45" x14ac:dyDescent="0.25">
      <c r="A16" s="1">
        <f t="shared" si="0"/>
        <v>13</v>
      </c>
      <c r="B16" s="3" t="s">
        <v>31</v>
      </c>
      <c r="C16" s="3" t="s">
        <v>37</v>
      </c>
      <c r="D16" s="3" t="s">
        <v>35</v>
      </c>
      <c r="E16" s="3">
        <v>2</v>
      </c>
      <c r="F16" s="3" t="s">
        <v>20</v>
      </c>
      <c r="G16" s="3" t="s">
        <v>36</v>
      </c>
      <c r="H16" s="4">
        <v>351</v>
      </c>
      <c r="I16" s="1">
        <v>297</v>
      </c>
      <c r="J16" s="1">
        <v>54</v>
      </c>
      <c r="K16" s="1"/>
      <c r="L16" s="1"/>
    </row>
    <row r="17" spans="1:12" ht="30" x14ac:dyDescent="0.25">
      <c r="A17" s="1">
        <f t="shared" si="0"/>
        <v>14</v>
      </c>
      <c r="B17" s="3" t="s">
        <v>32</v>
      </c>
      <c r="C17" s="3" t="s">
        <v>37</v>
      </c>
      <c r="D17" s="3" t="s">
        <v>35</v>
      </c>
      <c r="E17" s="3">
        <v>2</v>
      </c>
      <c r="F17" s="3" t="s">
        <v>20</v>
      </c>
      <c r="G17" s="3" t="s">
        <v>36</v>
      </c>
      <c r="H17" s="4">
        <v>410.5</v>
      </c>
      <c r="I17" s="1">
        <v>356.5</v>
      </c>
      <c r="J17" s="1">
        <v>54</v>
      </c>
      <c r="K17" s="1"/>
      <c r="L17" s="1"/>
    </row>
    <row r="18" spans="1:12" ht="30" x14ac:dyDescent="0.25">
      <c r="A18" s="1">
        <f t="shared" si="0"/>
        <v>15</v>
      </c>
      <c r="B18" s="3" t="s">
        <v>33</v>
      </c>
      <c r="C18" s="3" t="s">
        <v>11</v>
      </c>
      <c r="D18" s="3" t="s">
        <v>39</v>
      </c>
      <c r="E18" s="3">
        <v>5</v>
      </c>
      <c r="F18" s="3" t="s">
        <v>42</v>
      </c>
      <c r="G18" s="3" t="s">
        <v>12</v>
      </c>
      <c r="H18" s="4">
        <v>832</v>
      </c>
      <c r="I18" s="1">
        <v>124</v>
      </c>
      <c r="J18" s="1">
        <v>108</v>
      </c>
      <c r="K18" s="1">
        <v>600</v>
      </c>
      <c r="L18" s="1"/>
    </row>
    <row r="19" spans="1:12" ht="30" x14ac:dyDescent="0.25">
      <c r="A19" s="1">
        <f t="shared" si="0"/>
        <v>16</v>
      </c>
      <c r="B19" s="3" t="s">
        <v>16</v>
      </c>
      <c r="C19" s="3" t="s">
        <v>11</v>
      </c>
      <c r="D19" s="3" t="s">
        <v>39</v>
      </c>
      <c r="E19" s="3">
        <v>5</v>
      </c>
      <c r="F19" s="3" t="s">
        <v>42</v>
      </c>
      <c r="G19" s="3" t="s">
        <v>12</v>
      </c>
      <c r="H19" s="4">
        <v>832</v>
      </c>
      <c r="I19" s="1">
        <v>124</v>
      </c>
      <c r="J19" s="1">
        <v>108</v>
      </c>
      <c r="K19" s="1">
        <v>600</v>
      </c>
      <c r="L19" s="1"/>
    </row>
    <row r="20" spans="1:12" s="6" customFormat="1" ht="30" x14ac:dyDescent="0.25">
      <c r="A20" s="3">
        <f t="shared" si="0"/>
        <v>17</v>
      </c>
      <c r="B20" s="3" t="s">
        <v>16</v>
      </c>
      <c r="C20" s="3" t="s">
        <v>11</v>
      </c>
      <c r="D20" s="3" t="s">
        <v>43</v>
      </c>
      <c r="E20" s="3">
        <v>4</v>
      </c>
      <c r="F20" s="3" t="s">
        <v>42</v>
      </c>
      <c r="G20" s="3" t="s">
        <v>12</v>
      </c>
      <c r="H20" s="7">
        <f>+I20+J20+K20+L20</f>
        <v>324.39999999999998</v>
      </c>
      <c r="I20" s="3">
        <v>88</v>
      </c>
      <c r="J20" s="3">
        <v>86.4</v>
      </c>
      <c r="K20" s="3">
        <v>150</v>
      </c>
      <c r="L20" s="3"/>
    </row>
    <row r="21" spans="1:12" ht="30" x14ac:dyDescent="0.25">
      <c r="A21" s="1">
        <f>+A20+1</f>
        <v>18</v>
      </c>
      <c r="B21" s="3" t="s">
        <v>44</v>
      </c>
      <c r="C21" s="3" t="s">
        <v>17</v>
      </c>
      <c r="D21" s="3" t="s">
        <v>45</v>
      </c>
      <c r="E21" s="3">
        <v>2</v>
      </c>
      <c r="F21" s="3" t="s">
        <v>46</v>
      </c>
      <c r="G21" s="3" t="s">
        <v>47</v>
      </c>
      <c r="H21" s="4">
        <f>+I21+J21+K21+L21</f>
        <v>218.5</v>
      </c>
      <c r="I21" s="1">
        <v>164.5</v>
      </c>
      <c r="J21" s="1">
        <v>54</v>
      </c>
      <c r="K21" s="1"/>
      <c r="L21" s="1"/>
    </row>
    <row r="22" spans="1:12" ht="30" x14ac:dyDescent="0.25">
      <c r="A22" s="1">
        <f>+A21+1</f>
        <v>19</v>
      </c>
      <c r="B22" s="3" t="s">
        <v>48</v>
      </c>
      <c r="C22" s="3" t="s">
        <v>49</v>
      </c>
      <c r="D22" s="3" t="s">
        <v>45</v>
      </c>
      <c r="E22" s="3">
        <v>2</v>
      </c>
      <c r="F22" s="3" t="s">
        <v>46</v>
      </c>
      <c r="G22" s="3" t="s">
        <v>47</v>
      </c>
      <c r="H22" s="4">
        <f t="shared" ref="H22:H36" si="1">+I22+J22+K22+L22</f>
        <v>54</v>
      </c>
      <c r="I22" s="1"/>
      <c r="J22" s="1">
        <v>54</v>
      </c>
      <c r="K22" s="1"/>
      <c r="L22" s="1"/>
    </row>
    <row r="23" spans="1:12" ht="30" x14ac:dyDescent="0.25">
      <c r="A23" s="1">
        <f t="shared" ref="A23:A53" si="2">+A22+1</f>
        <v>20</v>
      </c>
      <c r="B23" s="3" t="s">
        <v>50</v>
      </c>
      <c r="C23" s="3" t="s">
        <v>51</v>
      </c>
      <c r="D23" s="3" t="s">
        <v>52</v>
      </c>
      <c r="E23" s="3">
        <v>2</v>
      </c>
      <c r="F23" s="3" t="s">
        <v>46</v>
      </c>
      <c r="G23" s="3" t="s">
        <v>53</v>
      </c>
      <c r="H23" s="4">
        <f t="shared" si="1"/>
        <v>717.8</v>
      </c>
      <c r="I23" s="1">
        <v>263.8</v>
      </c>
      <c r="J23" s="1">
        <v>54</v>
      </c>
      <c r="K23" s="1">
        <v>400</v>
      </c>
      <c r="L23" s="1"/>
    </row>
    <row r="24" spans="1:12" ht="45" x14ac:dyDescent="0.25">
      <c r="A24" s="1">
        <f t="shared" si="2"/>
        <v>21</v>
      </c>
      <c r="B24" s="3" t="s">
        <v>54</v>
      </c>
      <c r="C24" s="3" t="s">
        <v>11</v>
      </c>
      <c r="D24" s="3" t="s">
        <v>55</v>
      </c>
      <c r="E24" s="3">
        <v>2</v>
      </c>
      <c r="F24" s="3" t="s">
        <v>46</v>
      </c>
      <c r="G24" s="3" t="s">
        <v>56</v>
      </c>
      <c r="H24" s="4">
        <f t="shared" si="1"/>
        <v>264</v>
      </c>
      <c r="I24" s="1">
        <v>210</v>
      </c>
      <c r="J24" s="1">
        <v>54</v>
      </c>
      <c r="K24" s="1"/>
      <c r="L24" s="1"/>
    </row>
    <row r="25" spans="1:12" ht="45" x14ac:dyDescent="0.25">
      <c r="A25" s="1">
        <f t="shared" si="2"/>
        <v>22</v>
      </c>
      <c r="B25" s="3" t="s">
        <v>60</v>
      </c>
      <c r="C25" s="3" t="s">
        <v>61</v>
      </c>
      <c r="D25" s="3" t="s">
        <v>62</v>
      </c>
      <c r="E25" s="3">
        <v>3</v>
      </c>
      <c r="F25" s="3" t="s">
        <v>46</v>
      </c>
      <c r="G25" s="3" t="s">
        <v>63</v>
      </c>
      <c r="H25" s="4">
        <f t="shared" si="1"/>
        <v>1610</v>
      </c>
      <c r="I25" s="1">
        <v>520</v>
      </c>
      <c r="J25" s="1">
        <v>90</v>
      </c>
      <c r="K25" s="1">
        <v>1000</v>
      </c>
      <c r="L25" s="1"/>
    </row>
    <row r="26" spans="1:12" ht="45" x14ac:dyDescent="0.25">
      <c r="A26" s="1">
        <f t="shared" si="2"/>
        <v>23</v>
      </c>
      <c r="B26" s="3" t="s">
        <v>33</v>
      </c>
      <c r="C26" s="3" t="s">
        <v>11</v>
      </c>
      <c r="D26" s="3" t="s">
        <v>62</v>
      </c>
      <c r="E26" s="3">
        <v>3</v>
      </c>
      <c r="F26" s="3" t="s">
        <v>46</v>
      </c>
      <c r="G26" s="3" t="s">
        <v>63</v>
      </c>
      <c r="H26" s="4">
        <f t="shared" si="1"/>
        <v>1288</v>
      </c>
      <c r="I26" s="1">
        <v>198</v>
      </c>
      <c r="J26" s="1">
        <v>90</v>
      </c>
      <c r="K26" s="1">
        <v>1000</v>
      </c>
      <c r="L26" s="1"/>
    </row>
    <row r="27" spans="1:12" ht="45" x14ac:dyDescent="0.25">
      <c r="A27" s="1">
        <f t="shared" si="2"/>
        <v>24</v>
      </c>
      <c r="B27" s="3" t="s">
        <v>64</v>
      </c>
      <c r="C27" s="3" t="s">
        <v>11</v>
      </c>
      <c r="D27" s="3" t="s">
        <v>62</v>
      </c>
      <c r="E27" s="3">
        <v>3</v>
      </c>
      <c r="F27" s="3" t="s">
        <v>46</v>
      </c>
      <c r="G27" s="3" t="s">
        <v>63</v>
      </c>
      <c r="H27" s="4">
        <f t="shared" si="1"/>
        <v>1348</v>
      </c>
      <c r="I27" s="1">
        <f>198+60</f>
        <v>258</v>
      </c>
      <c r="J27" s="1">
        <v>90</v>
      </c>
      <c r="K27" s="1">
        <v>1000</v>
      </c>
      <c r="L27" s="1"/>
    </row>
    <row r="28" spans="1:12" ht="45" x14ac:dyDescent="0.25">
      <c r="A28" s="1">
        <f t="shared" si="2"/>
        <v>25</v>
      </c>
      <c r="B28" s="3" t="s">
        <v>50</v>
      </c>
      <c r="C28" s="3" t="s">
        <v>51</v>
      </c>
      <c r="D28" s="3" t="s">
        <v>62</v>
      </c>
      <c r="E28" s="3">
        <v>3</v>
      </c>
      <c r="F28" s="3" t="s">
        <v>46</v>
      </c>
      <c r="G28" s="3" t="s">
        <v>63</v>
      </c>
      <c r="H28" s="4">
        <f t="shared" si="1"/>
        <v>1308</v>
      </c>
      <c r="I28" s="1">
        <f>198+20</f>
        <v>218</v>
      </c>
      <c r="J28" s="1">
        <v>90</v>
      </c>
      <c r="K28" s="1">
        <v>1000</v>
      </c>
      <c r="L28" s="1"/>
    </row>
    <row r="29" spans="1:12" ht="45" x14ac:dyDescent="0.25">
      <c r="A29" s="1">
        <f t="shared" si="2"/>
        <v>26</v>
      </c>
      <c r="B29" s="3" t="s">
        <v>66</v>
      </c>
      <c r="C29" s="3" t="s">
        <v>65</v>
      </c>
      <c r="D29" s="3" t="s">
        <v>62</v>
      </c>
      <c r="E29" s="3">
        <v>3</v>
      </c>
      <c r="F29" s="3" t="s">
        <v>46</v>
      </c>
      <c r="G29" s="3" t="s">
        <v>63</v>
      </c>
      <c r="H29" s="4">
        <f t="shared" si="1"/>
        <v>1308</v>
      </c>
      <c r="I29" s="1">
        <f>198+20</f>
        <v>218</v>
      </c>
      <c r="J29" s="1">
        <v>90</v>
      </c>
      <c r="K29" s="1">
        <v>1000</v>
      </c>
      <c r="L29" s="1"/>
    </row>
    <row r="30" spans="1:12" ht="45" x14ac:dyDescent="0.25">
      <c r="A30" s="1">
        <f t="shared" si="2"/>
        <v>27</v>
      </c>
      <c r="B30" s="3" t="s">
        <v>67</v>
      </c>
      <c r="C30" s="3" t="s">
        <v>17</v>
      </c>
      <c r="D30" s="3" t="s">
        <v>62</v>
      </c>
      <c r="E30" s="3">
        <v>3</v>
      </c>
      <c r="F30" s="3" t="s">
        <v>46</v>
      </c>
      <c r="G30" s="3" t="s">
        <v>63</v>
      </c>
      <c r="H30" s="4">
        <f t="shared" si="1"/>
        <v>1308</v>
      </c>
      <c r="I30" s="1">
        <f>198+20</f>
        <v>218</v>
      </c>
      <c r="J30" s="1">
        <v>90</v>
      </c>
      <c r="K30" s="1">
        <v>1000</v>
      </c>
      <c r="L30" s="1"/>
    </row>
    <row r="31" spans="1:12" ht="45" x14ac:dyDescent="0.25">
      <c r="A31" s="1">
        <f t="shared" si="2"/>
        <v>28</v>
      </c>
      <c r="B31" s="3" t="s">
        <v>68</v>
      </c>
      <c r="C31" s="3" t="s">
        <v>69</v>
      </c>
      <c r="D31" s="3" t="s">
        <v>62</v>
      </c>
      <c r="E31" s="3">
        <v>3</v>
      </c>
      <c r="F31" s="3" t="s">
        <v>46</v>
      </c>
      <c r="G31" s="3" t="s">
        <v>63</v>
      </c>
      <c r="H31" s="4">
        <f t="shared" si="1"/>
        <v>1308</v>
      </c>
      <c r="I31" s="1">
        <f>198+20</f>
        <v>218</v>
      </c>
      <c r="J31" s="1">
        <v>90</v>
      </c>
      <c r="K31" s="1">
        <v>1000</v>
      </c>
      <c r="L31" s="1"/>
    </row>
    <row r="32" spans="1:12" ht="45" x14ac:dyDescent="0.25">
      <c r="A32" s="1">
        <f t="shared" si="2"/>
        <v>29</v>
      </c>
      <c r="B32" s="3" t="s">
        <v>70</v>
      </c>
      <c r="C32" s="3" t="s">
        <v>11</v>
      </c>
      <c r="D32" s="3" t="s">
        <v>62</v>
      </c>
      <c r="E32" s="3">
        <v>3</v>
      </c>
      <c r="F32" s="3" t="s">
        <v>46</v>
      </c>
      <c r="G32" s="3" t="s">
        <v>63</v>
      </c>
      <c r="H32" s="4">
        <f t="shared" si="1"/>
        <v>1308</v>
      </c>
      <c r="I32" s="1">
        <f>198+20</f>
        <v>218</v>
      </c>
      <c r="J32" s="1">
        <v>90</v>
      </c>
      <c r="K32" s="1">
        <v>1000</v>
      </c>
      <c r="L32" s="1"/>
    </row>
    <row r="33" spans="1:12" ht="45" x14ac:dyDescent="0.25">
      <c r="A33" s="1">
        <f t="shared" si="2"/>
        <v>30</v>
      </c>
      <c r="B33" s="3" t="s">
        <v>71</v>
      </c>
      <c r="C33" s="3" t="s">
        <v>72</v>
      </c>
      <c r="D33" s="3" t="s">
        <v>62</v>
      </c>
      <c r="E33" s="3">
        <v>3</v>
      </c>
      <c r="F33" s="3" t="s">
        <v>46</v>
      </c>
      <c r="G33" s="3" t="s">
        <v>63</v>
      </c>
      <c r="H33" s="4">
        <f t="shared" si="1"/>
        <v>1288</v>
      </c>
      <c r="I33" s="1">
        <f>198</f>
        <v>198</v>
      </c>
      <c r="J33" s="1">
        <v>90</v>
      </c>
      <c r="K33" s="1">
        <v>1000</v>
      </c>
      <c r="L33" s="1"/>
    </row>
    <row r="34" spans="1:12" ht="45" x14ac:dyDescent="0.25">
      <c r="A34" s="1">
        <f t="shared" si="2"/>
        <v>31</v>
      </c>
      <c r="B34" s="3" t="s">
        <v>48</v>
      </c>
      <c r="C34" s="3" t="s">
        <v>49</v>
      </c>
      <c r="D34" s="3" t="s">
        <v>62</v>
      </c>
      <c r="E34" s="3">
        <v>3</v>
      </c>
      <c r="F34" s="3" t="s">
        <v>46</v>
      </c>
      <c r="G34" s="3" t="s">
        <v>63</v>
      </c>
      <c r="H34" s="4">
        <f t="shared" si="1"/>
        <v>1288</v>
      </c>
      <c r="I34" s="1">
        <f>198</f>
        <v>198</v>
      </c>
      <c r="J34" s="1">
        <v>90</v>
      </c>
      <c r="K34" s="1">
        <v>1000</v>
      </c>
      <c r="L34" s="1"/>
    </row>
    <row r="35" spans="1:12" ht="45" x14ac:dyDescent="0.25">
      <c r="A35" s="1">
        <f t="shared" si="2"/>
        <v>32</v>
      </c>
      <c r="B35" s="3" t="s">
        <v>57</v>
      </c>
      <c r="C35" s="3" t="s">
        <v>17</v>
      </c>
      <c r="D35" s="3" t="s">
        <v>58</v>
      </c>
      <c r="E35" s="3">
        <v>10</v>
      </c>
      <c r="F35" s="3" t="s">
        <v>46</v>
      </c>
      <c r="G35" s="3" t="s">
        <v>59</v>
      </c>
      <c r="H35" s="4">
        <f t="shared" ref="H35" si="3">+I35+J35+K35+L35</f>
        <v>3186.3</v>
      </c>
      <c r="I35" s="1">
        <v>386.3</v>
      </c>
      <c r="J35" s="1">
        <v>300</v>
      </c>
      <c r="K35" s="1">
        <v>2500</v>
      </c>
      <c r="L35" s="1"/>
    </row>
    <row r="36" spans="1:12" ht="30" x14ac:dyDescent="0.25">
      <c r="A36" s="1">
        <f t="shared" si="2"/>
        <v>33</v>
      </c>
      <c r="B36" s="3" t="s">
        <v>73</v>
      </c>
      <c r="C36" s="3" t="s">
        <v>11</v>
      </c>
      <c r="D36" s="3" t="s">
        <v>74</v>
      </c>
      <c r="E36" s="3">
        <v>2</v>
      </c>
      <c r="F36" s="3" t="s">
        <v>46</v>
      </c>
      <c r="G36" s="3" t="s">
        <v>53</v>
      </c>
      <c r="H36" s="4">
        <f t="shared" si="1"/>
        <v>494</v>
      </c>
      <c r="I36" s="1">
        <f>117+117</f>
        <v>234</v>
      </c>
      <c r="J36" s="1">
        <v>60</v>
      </c>
      <c r="K36" s="1">
        <v>200</v>
      </c>
      <c r="L36" s="1"/>
    </row>
    <row r="37" spans="1:12" ht="45" x14ac:dyDescent="0.25">
      <c r="A37" s="1">
        <f t="shared" si="2"/>
        <v>34</v>
      </c>
      <c r="B37" s="3" t="s">
        <v>76</v>
      </c>
      <c r="C37" s="3" t="s">
        <v>75</v>
      </c>
      <c r="D37" s="3" t="s">
        <v>74</v>
      </c>
      <c r="E37" s="3">
        <v>2</v>
      </c>
      <c r="F37" s="3" t="s">
        <v>46</v>
      </c>
      <c r="G37" s="3" t="s">
        <v>53</v>
      </c>
      <c r="H37" s="4">
        <f t="shared" ref="H37" si="4">+I37+J37+K37+L37</f>
        <v>494</v>
      </c>
      <c r="I37" s="1">
        <f>117+117</f>
        <v>234</v>
      </c>
      <c r="J37" s="1">
        <v>60</v>
      </c>
      <c r="K37" s="1">
        <v>200</v>
      </c>
      <c r="L37" s="1"/>
    </row>
    <row r="38" spans="1:12" ht="30" x14ac:dyDescent="0.25">
      <c r="A38" s="1">
        <f t="shared" si="2"/>
        <v>35</v>
      </c>
      <c r="B38" s="3" t="s">
        <v>16</v>
      </c>
      <c r="C38" s="3" t="s">
        <v>11</v>
      </c>
      <c r="D38" s="3" t="s">
        <v>77</v>
      </c>
      <c r="E38" s="3">
        <v>12</v>
      </c>
      <c r="F38" s="3" t="s">
        <v>78</v>
      </c>
      <c r="G38" s="3" t="s">
        <v>79</v>
      </c>
      <c r="H38" s="4">
        <f t="shared" ref="H38:H41" si="5">+I38+J38+K38+L38</f>
        <v>3574.9</v>
      </c>
      <c r="I38" s="1">
        <v>464.9</v>
      </c>
      <c r="J38" s="1">
        <v>360</v>
      </c>
      <c r="K38" s="1">
        <v>2750</v>
      </c>
      <c r="L38" s="1"/>
    </row>
    <row r="39" spans="1:12" s="6" customFormat="1" ht="45" x14ac:dyDescent="0.25">
      <c r="A39" s="1">
        <f t="shared" si="2"/>
        <v>36</v>
      </c>
      <c r="B39" s="3" t="s">
        <v>92</v>
      </c>
      <c r="C39" s="3" t="s">
        <v>93</v>
      </c>
      <c r="D39" s="3" t="s">
        <v>94</v>
      </c>
      <c r="E39" s="3">
        <v>2</v>
      </c>
      <c r="F39" s="3" t="s">
        <v>20</v>
      </c>
      <c r="G39" s="3" t="s">
        <v>95</v>
      </c>
      <c r="H39" s="7">
        <f t="shared" si="5"/>
        <v>842</v>
      </c>
      <c r="I39" s="3">
        <f>141+141</f>
        <v>282</v>
      </c>
      <c r="J39" s="3">
        <v>60</v>
      </c>
      <c r="K39" s="3">
        <v>500</v>
      </c>
      <c r="L39" s="3"/>
    </row>
    <row r="40" spans="1:12" s="6" customFormat="1" ht="45" x14ac:dyDescent="0.25">
      <c r="A40" s="1">
        <f t="shared" si="2"/>
        <v>37</v>
      </c>
      <c r="B40" s="3" t="s">
        <v>96</v>
      </c>
      <c r="C40" s="3" t="s">
        <v>93</v>
      </c>
      <c r="D40" s="3" t="s">
        <v>94</v>
      </c>
      <c r="E40" s="3">
        <v>2</v>
      </c>
      <c r="F40" s="3" t="s">
        <v>20</v>
      </c>
      <c r="G40" s="3" t="s">
        <v>95</v>
      </c>
      <c r="H40" s="7">
        <f t="shared" si="5"/>
        <v>842</v>
      </c>
      <c r="I40" s="3">
        <f>141+141</f>
        <v>282</v>
      </c>
      <c r="J40" s="3">
        <v>60</v>
      </c>
      <c r="K40" s="3">
        <v>500</v>
      </c>
      <c r="L40" s="3"/>
    </row>
    <row r="41" spans="1:12" s="6" customFormat="1" ht="45" x14ac:dyDescent="0.25">
      <c r="A41" s="1">
        <f t="shared" si="2"/>
        <v>38</v>
      </c>
      <c r="B41" s="3" t="s">
        <v>97</v>
      </c>
      <c r="C41" s="3" t="s">
        <v>11</v>
      </c>
      <c r="D41" s="3" t="s">
        <v>94</v>
      </c>
      <c r="E41" s="3">
        <v>2</v>
      </c>
      <c r="F41" s="3" t="s">
        <v>20</v>
      </c>
      <c r="G41" s="3" t="s">
        <v>95</v>
      </c>
      <c r="H41" s="7">
        <f t="shared" si="5"/>
        <v>842</v>
      </c>
      <c r="I41" s="3">
        <f>141+141</f>
        <v>282</v>
      </c>
      <c r="J41" s="3">
        <v>60</v>
      </c>
      <c r="K41" s="3">
        <v>500</v>
      </c>
      <c r="L41" s="3"/>
    </row>
    <row r="42" spans="1:12" ht="30" x14ac:dyDescent="0.25">
      <c r="A42" s="1">
        <f t="shared" si="2"/>
        <v>39</v>
      </c>
      <c r="B42" s="3" t="s">
        <v>80</v>
      </c>
      <c r="C42" s="3" t="s">
        <v>49</v>
      </c>
      <c r="D42" s="3" t="s">
        <v>81</v>
      </c>
      <c r="E42" s="3">
        <v>2</v>
      </c>
      <c r="F42" s="3" t="s">
        <v>46</v>
      </c>
      <c r="G42" s="3" t="s">
        <v>82</v>
      </c>
      <c r="H42" s="4">
        <f t="shared" ref="H42:H53" si="6">+I42+J42+K42+L42</f>
        <v>199.2</v>
      </c>
      <c r="I42" s="1">
        <v>139.19999999999999</v>
      </c>
      <c r="J42" s="1">
        <v>60</v>
      </c>
      <c r="K42" s="1"/>
      <c r="L42" s="1"/>
    </row>
    <row r="43" spans="1:12" ht="30" x14ac:dyDescent="0.25">
      <c r="A43" s="1">
        <f t="shared" si="2"/>
        <v>40</v>
      </c>
      <c r="B43" s="3" t="s">
        <v>83</v>
      </c>
      <c r="C43" s="3" t="s">
        <v>84</v>
      </c>
      <c r="D43" s="3" t="s">
        <v>81</v>
      </c>
      <c r="E43" s="3">
        <v>2</v>
      </c>
      <c r="F43" s="3" t="s">
        <v>46</v>
      </c>
      <c r="G43" s="3" t="s">
        <v>82</v>
      </c>
      <c r="H43" s="7">
        <f t="shared" ref="H43:H44" si="7">+I43+J43+K43+L43</f>
        <v>60</v>
      </c>
      <c r="I43" s="3"/>
      <c r="J43" s="3">
        <v>60</v>
      </c>
      <c r="K43" s="3"/>
      <c r="L43" s="3"/>
    </row>
    <row r="44" spans="1:12" ht="30" x14ac:dyDescent="0.25">
      <c r="A44" s="1">
        <f t="shared" si="2"/>
        <v>41</v>
      </c>
      <c r="B44" s="3" t="s">
        <v>16</v>
      </c>
      <c r="C44" s="3" t="s">
        <v>11</v>
      </c>
      <c r="D44" s="3" t="s">
        <v>88</v>
      </c>
      <c r="E44" s="3">
        <v>3</v>
      </c>
      <c r="F44" s="3" t="s">
        <v>20</v>
      </c>
      <c r="G44" s="3" t="s">
        <v>53</v>
      </c>
      <c r="H44" s="4">
        <f t="shared" si="7"/>
        <v>402</v>
      </c>
      <c r="I44" s="1">
        <f>156+156</f>
        <v>312</v>
      </c>
      <c r="J44" s="1">
        <v>90</v>
      </c>
      <c r="K44" s="1"/>
      <c r="L44" s="1"/>
    </row>
    <row r="45" spans="1:12" ht="30" x14ac:dyDescent="0.25">
      <c r="A45" s="1">
        <f t="shared" si="2"/>
        <v>42</v>
      </c>
      <c r="B45" s="3" t="s">
        <v>10</v>
      </c>
      <c r="C45" s="3" t="s">
        <v>11</v>
      </c>
      <c r="D45" s="3" t="s">
        <v>85</v>
      </c>
      <c r="E45" s="3">
        <v>6</v>
      </c>
      <c r="F45" s="3" t="s">
        <v>86</v>
      </c>
      <c r="G45" s="3" t="s">
        <v>87</v>
      </c>
      <c r="H45" s="4">
        <f t="shared" si="6"/>
        <v>360</v>
      </c>
      <c r="I45" s="1">
        <v>180</v>
      </c>
      <c r="J45" s="1">
        <v>180</v>
      </c>
      <c r="K45" s="1"/>
      <c r="L45" s="1"/>
    </row>
    <row r="46" spans="1:12" ht="45" x14ac:dyDescent="0.25">
      <c r="A46" s="1">
        <f t="shared" si="2"/>
        <v>43</v>
      </c>
      <c r="B46" s="3" t="s">
        <v>89</v>
      </c>
      <c r="C46" s="3" t="s">
        <v>11</v>
      </c>
      <c r="D46" s="3" t="s">
        <v>90</v>
      </c>
      <c r="E46" s="3">
        <v>3</v>
      </c>
      <c r="F46" s="3" t="s">
        <v>20</v>
      </c>
      <c r="G46" s="3" t="s">
        <v>91</v>
      </c>
      <c r="H46" s="4">
        <f t="shared" si="6"/>
        <v>315</v>
      </c>
      <c r="I46" s="1">
        <f>136+89</f>
        <v>225</v>
      </c>
      <c r="J46" s="1">
        <v>90</v>
      </c>
      <c r="K46" s="1"/>
      <c r="L46" s="1"/>
    </row>
    <row r="47" spans="1:12" ht="30" x14ac:dyDescent="0.25">
      <c r="A47" s="1">
        <f t="shared" si="2"/>
        <v>44</v>
      </c>
      <c r="B47" s="3" t="s">
        <v>64</v>
      </c>
      <c r="C47" s="3" t="s">
        <v>11</v>
      </c>
      <c r="D47" s="3" t="s">
        <v>98</v>
      </c>
      <c r="E47" s="3">
        <v>5</v>
      </c>
      <c r="F47" s="3" t="s">
        <v>20</v>
      </c>
      <c r="G47" s="3" t="s">
        <v>100</v>
      </c>
      <c r="H47" s="4">
        <f t="shared" si="6"/>
        <v>2149.5</v>
      </c>
      <c r="I47" s="1">
        <f>146+143.5</f>
        <v>289.5</v>
      </c>
      <c r="J47" s="1">
        <v>150</v>
      </c>
      <c r="K47" s="1">
        <f>420+280+150+410+450</f>
        <v>1710</v>
      </c>
      <c r="L47" s="1"/>
    </row>
    <row r="48" spans="1:12" ht="30" x14ac:dyDescent="0.25">
      <c r="A48" s="1">
        <f t="shared" si="2"/>
        <v>45</v>
      </c>
      <c r="B48" s="3" t="s">
        <v>99</v>
      </c>
      <c r="C48" s="3" t="s">
        <v>51</v>
      </c>
      <c r="D48" s="3" t="s">
        <v>102</v>
      </c>
      <c r="E48" s="3">
        <v>2</v>
      </c>
      <c r="F48" s="3" t="s">
        <v>46</v>
      </c>
      <c r="G48" s="3" t="s">
        <v>53</v>
      </c>
      <c r="H48" s="4">
        <f t="shared" ref="H48" si="8">+I48+J48+K48+L48</f>
        <v>462</v>
      </c>
      <c r="I48" s="1">
        <f>141+141</f>
        <v>282</v>
      </c>
      <c r="J48" s="1">
        <v>60</v>
      </c>
      <c r="K48" s="1">
        <v>120</v>
      </c>
      <c r="L48" s="1"/>
    </row>
    <row r="49" spans="1:12" ht="30" x14ac:dyDescent="0.25">
      <c r="A49" s="1">
        <f t="shared" si="2"/>
        <v>46</v>
      </c>
      <c r="B49" s="3" t="s">
        <v>107</v>
      </c>
      <c r="C49" s="3" t="s">
        <v>51</v>
      </c>
      <c r="D49" s="3" t="s">
        <v>108</v>
      </c>
      <c r="E49" s="3">
        <v>5</v>
      </c>
      <c r="F49" s="3" t="s">
        <v>109</v>
      </c>
      <c r="G49" s="3" t="s">
        <v>110</v>
      </c>
      <c r="H49" s="4">
        <f t="shared" ref="H49" si="9">+I49+J49+K49+L49</f>
        <v>1076</v>
      </c>
      <c r="I49" s="1">
        <f>63+63</f>
        <v>126</v>
      </c>
      <c r="J49" s="1">
        <v>150</v>
      </c>
      <c r="K49" s="1">
        <v>800</v>
      </c>
      <c r="L49" s="1"/>
    </row>
    <row r="50" spans="1:12" ht="30" x14ac:dyDescent="0.25">
      <c r="A50" s="1">
        <f t="shared" si="2"/>
        <v>47</v>
      </c>
      <c r="B50" s="3" t="s">
        <v>101</v>
      </c>
      <c r="C50" s="3" t="s">
        <v>17</v>
      </c>
      <c r="D50" s="3" t="s">
        <v>103</v>
      </c>
      <c r="E50" s="3">
        <v>3</v>
      </c>
      <c r="F50" s="3" t="s">
        <v>20</v>
      </c>
      <c r="G50" s="3" t="s">
        <v>53</v>
      </c>
      <c r="H50" s="4">
        <f t="shared" si="6"/>
        <v>372</v>
      </c>
      <c r="I50" s="1">
        <f>141+141</f>
        <v>282</v>
      </c>
      <c r="J50" s="1">
        <v>90</v>
      </c>
      <c r="K50" s="1"/>
      <c r="L50" s="1"/>
    </row>
    <row r="51" spans="1:12" ht="30" x14ac:dyDescent="0.25">
      <c r="A51" s="1">
        <f t="shared" si="2"/>
        <v>48</v>
      </c>
      <c r="B51" s="3" t="s">
        <v>104</v>
      </c>
      <c r="C51" s="3" t="s">
        <v>17</v>
      </c>
      <c r="D51" s="3" t="s">
        <v>105</v>
      </c>
      <c r="E51" s="3">
        <v>5</v>
      </c>
      <c r="F51" s="3" t="s">
        <v>46</v>
      </c>
      <c r="G51" s="3" t="s">
        <v>53</v>
      </c>
      <c r="H51" s="4">
        <f t="shared" si="6"/>
        <v>732</v>
      </c>
      <c r="I51" s="1">
        <f>141+141</f>
        <v>282</v>
      </c>
      <c r="J51" s="1">
        <v>150</v>
      </c>
      <c r="K51" s="1">
        <v>300</v>
      </c>
      <c r="L51" s="1"/>
    </row>
    <row r="52" spans="1:12" ht="30" x14ac:dyDescent="0.25">
      <c r="A52" s="1">
        <f t="shared" si="2"/>
        <v>49</v>
      </c>
      <c r="B52" s="3" t="s">
        <v>50</v>
      </c>
      <c r="C52" s="3" t="s">
        <v>51</v>
      </c>
      <c r="D52" s="3" t="s">
        <v>106</v>
      </c>
      <c r="E52" s="3">
        <v>4</v>
      </c>
      <c r="F52" s="3" t="s">
        <v>20</v>
      </c>
      <c r="G52" s="3" t="s">
        <v>53</v>
      </c>
      <c r="H52" s="4">
        <f t="shared" si="6"/>
        <v>328</v>
      </c>
      <c r="I52" s="1">
        <f>104+104</f>
        <v>208</v>
      </c>
      <c r="J52" s="1">
        <v>120</v>
      </c>
      <c r="K52" s="1"/>
      <c r="L52" s="1"/>
    </row>
    <row r="53" spans="1:12" ht="30" x14ac:dyDescent="0.25">
      <c r="A53" s="1">
        <f t="shared" si="2"/>
        <v>50</v>
      </c>
      <c r="B53" s="3" t="s">
        <v>60</v>
      </c>
      <c r="C53" s="3" t="s">
        <v>61</v>
      </c>
      <c r="D53" s="3" t="s">
        <v>111</v>
      </c>
      <c r="E53" s="3">
        <v>6</v>
      </c>
      <c r="F53" s="3" t="s">
        <v>46</v>
      </c>
      <c r="G53" s="3" t="s">
        <v>112</v>
      </c>
      <c r="H53" s="4">
        <f t="shared" si="6"/>
        <v>1330</v>
      </c>
      <c r="I53" s="1">
        <f>200+200</f>
        <v>400</v>
      </c>
      <c r="J53" s="1">
        <v>180</v>
      </c>
      <c r="K53" s="1">
        <f>300+450</f>
        <v>750</v>
      </c>
      <c r="L53" s="1"/>
    </row>
  </sheetData>
  <mergeCells count="1">
    <mergeCell ref="A1:L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pane ySplit="3" topLeftCell="A27" activePane="bottomLeft" state="frozen"/>
      <selection pane="bottomLeft" activeCell="G39" sqref="G39"/>
    </sheetView>
  </sheetViews>
  <sheetFormatPr defaultRowHeight="15" x14ac:dyDescent="0.25"/>
  <cols>
    <col min="2" max="2" width="20.140625" customWidth="1"/>
    <col min="3" max="3" width="13.5703125" style="6" customWidth="1"/>
    <col min="4" max="4" width="12.140625" style="6" customWidth="1"/>
    <col min="5" max="5" width="11.7109375" style="6" customWidth="1"/>
    <col min="6" max="6" width="17.5703125" style="6" customWidth="1"/>
    <col min="7" max="7" width="21.85546875" style="6" customWidth="1"/>
    <col min="8" max="8" width="19.140625" customWidth="1"/>
    <col min="9" max="9" width="13.85546875" customWidth="1"/>
    <col min="10" max="10" width="14.140625" customWidth="1"/>
    <col min="11" max="11" width="13.5703125" customWidth="1"/>
    <col min="12" max="12" width="13" customWidth="1"/>
  </cols>
  <sheetData>
    <row r="1" spans="1:12" ht="18.75" x14ac:dyDescent="0.3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L2" t="s">
        <v>40</v>
      </c>
    </row>
    <row r="3" spans="1:12" ht="45" x14ac:dyDescent="0.25">
      <c r="A3" s="2" t="s">
        <v>0</v>
      </c>
      <c r="B3" s="2" t="s">
        <v>1</v>
      </c>
      <c r="C3" s="5" t="s">
        <v>2</v>
      </c>
      <c r="D3" s="5" t="s">
        <v>13</v>
      </c>
      <c r="E3" s="5" t="s">
        <v>3</v>
      </c>
      <c r="F3" s="5" t="s">
        <v>4</v>
      </c>
      <c r="G3" s="5" t="s">
        <v>5</v>
      </c>
      <c r="H3" s="2" t="s">
        <v>6</v>
      </c>
      <c r="I3" s="2" t="s">
        <v>7</v>
      </c>
      <c r="J3" s="2" t="s">
        <v>14</v>
      </c>
      <c r="K3" s="2" t="s">
        <v>15</v>
      </c>
      <c r="L3" s="2" t="s">
        <v>8</v>
      </c>
    </row>
    <row r="4" spans="1:12" ht="30" x14ac:dyDescent="0.25">
      <c r="A4" s="1">
        <v>1</v>
      </c>
      <c r="B4" s="3" t="s">
        <v>101</v>
      </c>
      <c r="C4" s="3" t="s">
        <v>17</v>
      </c>
      <c r="D4" s="3" t="s">
        <v>113</v>
      </c>
      <c r="E4" s="3">
        <v>3</v>
      </c>
      <c r="F4" s="3" t="s">
        <v>114</v>
      </c>
      <c r="G4" s="3" t="s">
        <v>87</v>
      </c>
      <c r="H4" s="4">
        <f t="shared" ref="H4:H10" si="0">+I4+J4+K4+L4</f>
        <v>692</v>
      </c>
      <c r="I4" s="1">
        <f>76+76</f>
        <v>152</v>
      </c>
      <c r="J4" s="1">
        <v>90</v>
      </c>
      <c r="K4" s="1">
        <v>450</v>
      </c>
      <c r="L4" s="1"/>
    </row>
    <row r="5" spans="1:12" ht="45" x14ac:dyDescent="0.25">
      <c r="A5" s="1">
        <f t="shared" ref="A5:A39" si="1">+A4+1</f>
        <v>2</v>
      </c>
      <c r="B5" s="3" t="s">
        <v>115</v>
      </c>
      <c r="C5" s="3" t="s">
        <v>17</v>
      </c>
      <c r="D5" s="3" t="s">
        <v>113</v>
      </c>
      <c r="E5" s="3">
        <v>3</v>
      </c>
      <c r="F5" s="3" t="s">
        <v>109</v>
      </c>
      <c r="G5" s="3" t="s">
        <v>87</v>
      </c>
      <c r="H5" s="4">
        <f t="shared" si="0"/>
        <v>666</v>
      </c>
      <c r="I5" s="1">
        <f>63+63</f>
        <v>126</v>
      </c>
      <c r="J5" s="1">
        <v>90</v>
      </c>
      <c r="K5" s="1">
        <v>450</v>
      </c>
      <c r="L5" s="1"/>
    </row>
    <row r="6" spans="1:12" ht="45" x14ac:dyDescent="0.25">
      <c r="A6" s="1">
        <f t="shared" si="1"/>
        <v>3</v>
      </c>
      <c r="B6" s="3" t="s">
        <v>116</v>
      </c>
      <c r="C6" s="3" t="s">
        <v>117</v>
      </c>
      <c r="D6" s="3" t="s">
        <v>118</v>
      </c>
      <c r="E6" s="3">
        <v>2</v>
      </c>
      <c r="F6" s="3" t="s">
        <v>46</v>
      </c>
      <c r="G6" s="3" t="s">
        <v>53</v>
      </c>
      <c r="H6" s="4">
        <f t="shared" si="0"/>
        <v>1208</v>
      </c>
      <c r="I6" s="1">
        <f>141+107</f>
        <v>248</v>
      </c>
      <c r="J6" s="1">
        <v>60</v>
      </c>
      <c r="K6" s="1">
        <v>900</v>
      </c>
      <c r="L6" s="1"/>
    </row>
    <row r="7" spans="1:12" ht="30" x14ac:dyDescent="0.25">
      <c r="A7" s="1">
        <f t="shared" si="1"/>
        <v>4</v>
      </c>
      <c r="B7" s="3" t="s">
        <v>119</v>
      </c>
      <c r="C7" s="3" t="s">
        <v>11</v>
      </c>
      <c r="D7" s="3" t="s">
        <v>118</v>
      </c>
      <c r="E7" s="3">
        <v>2</v>
      </c>
      <c r="F7" s="3" t="s">
        <v>46</v>
      </c>
      <c r="G7" s="3" t="s">
        <v>53</v>
      </c>
      <c r="H7" s="4">
        <f t="shared" si="0"/>
        <v>402</v>
      </c>
      <c r="I7" s="1">
        <f>141+141</f>
        <v>282</v>
      </c>
      <c r="J7" s="1">
        <v>60</v>
      </c>
      <c r="K7" s="1">
        <v>60</v>
      </c>
      <c r="L7" s="1"/>
    </row>
    <row r="8" spans="1:12" ht="30" x14ac:dyDescent="0.25">
      <c r="A8" s="1">
        <f t="shared" si="1"/>
        <v>5</v>
      </c>
      <c r="B8" s="3" t="s">
        <v>83</v>
      </c>
      <c r="C8" s="3" t="s">
        <v>84</v>
      </c>
      <c r="D8" s="3" t="s">
        <v>120</v>
      </c>
      <c r="E8" s="3">
        <v>2</v>
      </c>
      <c r="F8" s="3" t="s">
        <v>46</v>
      </c>
      <c r="G8" s="3" t="s">
        <v>121</v>
      </c>
      <c r="H8" s="4">
        <f t="shared" si="0"/>
        <v>342</v>
      </c>
      <c r="I8" s="1">
        <f>141*2</f>
        <v>282</v>
      </c>
      <c r="J8" s="1">
        <v>60</v>
      </c>
      <c r="K8" s="1"/>
      <c r="L8" s="1"/>
    </row>
    <row r="9" spans="1:12" ht="30" x14ac:dyDescent="0.25">
      <c r="A9" s="1">
        <f t="shared" si="1"/>
        <v>6</v>
      </c>
      <c r="B9" s="3" t="s">
        <v>50</v>
      </c>
      <c r="C9" s="3" t="s">
        <v>17</v>
      </c>
      <c r="D9" s="3" t="s">
        <v>144</v>
      </c>
      <c r="E9" s="3">
        <v>2</v>
      </c>
      <c r="F9" s="3" t="s">
        <v>20</v>
      </c>
      <c r="G9" s="3" t="s">
        <v>53</v>
      </c>
      <c r="H9" s="4">
        <f t="shared" si="0"/>
        <v>342</v>
      </c>
      <c r="I9" s="1">
        <f>141*2</f>
        <v>282</v>
      </c>
      <c r="J9" s="1">
        <v>60</v>
      </c>
      <c r="K9" s="1"/>
      <c r="L9" s="1"/>
    </row>
    <row r="10" spans="1:12" ht="30" x14ac:dyDescent="0.25">
      <c r="A10" s="1">
        <f t="shared" si="1"/>
        <v>7</v>
      </c>
      <c r="B10" s="3" t="s">
        <v>122</v>
      </c>
      <c r="C10" s="3" t="s">
        <v>117</v>
      </c>
      <c r="D10" s="3" t="s">
        <v>123</v>
      </c>
      <c r="E10" s="3">
        <v>15</v>
      </c>
      <c r="F10" s="3" t="s">
        <v>126</v>
      </c>
      <c r="G10" s="3" t="s">
        <v>124</v>
      </c>
      <c r="H10" s="4">
        <f t="shared" si="0"/>
        <v>1371.3</v>
      </c>
      <c r="I10" s="1">
        <v>201.3</v>
      </c>
      <c r="J10" s="1">
        <v>450</v>
      </c>
      <c r="K10" s="1">
        <v>720</v>
      </c>
      <c r="L10" s="1"/>
    </row>
    <row r="11" spans="1:12" ht="45" x14ac:dyDescent="0.25">
      <c r="A11" s="1">
        <f t="shared" si="1"/>
        <v>8</v>
      </c>
      <c r="B11" s="3" t="s">
        <v>125</v>
      </c>
      <c r="C11" s="3" t="s">
        <v>17</v>
      </c>
      <c r="D11" s="3" t="s">
        <v>123</v>
      </c>
      <c r="E11" s="3">
        <v>15</v>
      </c>
      <c r="F11" s="3" t="s">
        <v>126</v>
      </c>
      <c r="G11" s="3" t="s">
        <v>124</v>
      </c>
      <c r="H11" s="4">
        <f t="shared" ref="H11" si="2">+I11+J11+K11+L11</f>
        <v>1371.3</v>
      </c>
      <c r="I11" s="1">
        <v>201.3</v>
      </c>
      <c r="J11" s="1">
        <v>450</v>
      </c>
      <c r="K11" s="1">
        <v>720</v>
      </c>
      <c r="L11" s="1"/>
    </row>
    <row r="12" spans="1:12" ht="30" x14ac:dyDescent="0.25">
      <c r="A12" s="1">
        <f t="shared" si="1"/>
        <v>9</v>
      </c>
      <c r="B12" s="3" t="s">
        <v>73</v>
      </c>
      <c r="C12" s="3" t="s">
        <v>117</v>
      </c>
      <c r="D12" s="3" t="s">
        <v>127</v>
      </c>
      <c r="E12" s="3">
        <v>30</v>
      </c>
      <c r="F12" s="3" t="s">
        <v>46</v>
      </c>
      <c r="G12" s="3" t="s">
        <v>128</v>
      </c>
      <c r="H12" s="4">
        <f t="shared" ref="H12:H18" si="3">+I12+J12+K12+L12</f>
        <v>9084.7000000000007</v>
      </c>
      <c r="I12" s="1">
        <v>771</v>
      </c>
      <c r="J12" s="1">
        <v>2133.6999999999998</v>
      </c>
      <c r="K12" s="1">
        <v>6180</v>
      </c>
      <c r="L12" s="1"/>
    </row>
    <row r="13" spans="1:12" ht="45" x14ac:dyDescent="0.25">
      <c r="A13" s="1">
        <f t="shared" si="1"/>
        <v>10</v>
      </c>
      <c r="B13" s="3" t="s">
        <v>129</v>
      </c>
      <c r="C13" s="3" t="s">
        <v>117</v>
      </c>
      <c r="D13" s="3" t="s">
        <v>130</v>
      </c>
      <c r="E13" s="3">
        <v>4</v>
      </c>
      <c r="F13" s="3" t="s">
        <v>20</v>
      </c>
      <c r="G13" s="3" t="s">
        <v>63</v>
      </c>
      <c r="H13" s="4">
        <f t="shared" si="3"/>
        <v>672.2</v>
      </c>
      <c r="I13" s="1">
        <f t="shared" ref="I13:I21" si="4">155.1*2</f>
        <v>310.2</v>
      </c>
      <c r="J13" s="1">
        <v>132</v>
      </c>
      <c r="K13" s="1">
        <v>230</v>
      </c>
      <c r="L13" s="1"/>
    </row>
    <row r="14" spans="1:12" ht="45" x14ac:dyDescent="0.25">
      <c r="A14" s="1">
        <f t="shared" si="1"/>
        <v>11</v>
      </c>
      <c r="B14" s="3" t="s">
        <v>131</v>
      </c>
      <c r="C14" s="3" t="s">
        <v>17</v>
      </c>
      <c r="D14" s="3" t="s">
        <v>130</v>
      </c>
      <c r="E14" s="3">
        <v>4</v>
      </c>
      <c r="F14" s="3" t="s">
        <v>20</v>
      </c>
      <c r="G14" s="3" t="s">
        <v>63</v>
      </c>
      <c r="H14" s="4">
        <f t="shared" si="3"/>
        <v>672.2</v>
      </c>
      <c r="I14" s="1">
        <f t="shared" si="4"/>
        <v>310.2</v>
      </c>
      <c r="J14" s="1">
        <v>132</v>
      </c>
      <c r="K14" s="1">
        <v>230</v>
      </c>
      <c r="L14" s="1"/>
    </row>
    <row r="15" spans="1:12" ht="45" x14ac:dyDescent="0.25">
      <c r="A15" s="1">
        <f t="shared" si="1"/>
        <v>12</v>
      </c>
      <c r="B15" s="3" t="s">
        <v>132</v>
      </c>
      <c r="C15" s="3" t="s">
        <v>133</v>
      </c>
      <c r="D15" s="3" t="s">
        <v>130</v>
      </c>
      <c r="E15" s="3">
        <v>4</v>
      </c>
      <c r="F15" s="3" t="s">
        <v>20</v>
      </c>
      <c r="G15" s="3" t="s">
        <v>63</v>
      </c>
      <c r="H15" s="4">
        <f t="shared" si="3"/>
        <v>672.2</v>
      </c>
      <c r="I15" s="1">
        <f t="shared" si="4"/>
        <v>310.2</v>
      </c>
      <c r="J15" s="1">
        <v>132</v>
      </c>
      <c r="K15" s="1">
        <v>230</v>
      </c>
      <c r="L15" s="1"/>
    </row>
    <row r="16" spans="1:12" ht="45" x14ac:dyDescent="0.25">
      <c r="A16" s="1">
        <f t="shared" si="1"/>
        <v>13</v>
      </c>
      <c r="B16" s="3" t="s">
        <v>134</v>
      </c>
      <c r="C16" s="3" t="s">
        <v>17</v>
      </c>
      <c r="D16" s="3" t="s">
        <v>130</v>
      </c>
      <c r="E16" s="3">
        <v>4</v>
      </c>
      <c r="F16" s="3" t="s">
        <v>20</v>
      </c>
      <c r="G16" s="3" t="s">
        <v>63</v>
      </c>
      <c r="H16" s="4">
        <f t="shared" si="3"/>
        <v>672.2</v>
      </c>
      <c r="I16" s="1">
        <f t="shared" si="4"/>
        <v>310.2</v>
      </c>
      <c r="J16" s="1">
        <v>132</v>
      </c>
      <c r="K16" s="1">
        <v>230</v>
      </c>
      <c r="L16" s="1"/>
    </row>
    <row r="17" spans="1:12" ht="45" x14ac:dyDescent="0.25">
      <c r="A17" s="1">
        <f t="shared" si="1"/>
        <v>14</v>
      </c>
      <c r="B17" s="3" t="s">
        <v>135</v>
      </c>
      <c r="C17" s="3" t="s">
        <v>17</v>
      </c>
      <c r="D17" s="3" t="s">
        <v>130</v>
      </c>
      <c r="E17" s="3">
        <v>4</v>
      </c>
      <c r="F17" s="3" t="s">
        <v>20</v>
      </c>
      <c r="G17" s="3" t="s">
        <v>63</v>
      </c>
      <c r="H17" s="4">
        <f t="shared" si="3"/>
        <v>672.2</v>
      </c>
      <c r="I17" s="1">
        <f t="shared" si="4"/>
        <v>310.2</v>
      </c>
      <c r="J17" s="1">
        <v>132</v>
      </c>
      <c r="K17" s="1">
        <v>230</v>
      </c>
      <c r="L17" s="1"/>
    </row>
    <row r="18" spans="1:12" ht="45" x14ac:dyDescent="0.25">
      <c r="A18" s="1">
        <f t="shared" si="1"/>
        <v>15</v>
      </c>
      <c r="B18" s="3" t="s">
        <v>136</v>
      </c>
      <c r="C18" s="3" t="s">
        <v>51</v>
      </c>
      <c r="D18" s="3" t="s">
        <v>130</v>
      </c>
      <c r="E18" s="3">
        <v>4</v>
      </c>
      <c r="F18" s="3" t="s">
        <v>20</v>
      </c>
      <c r="G18" s="3" t="s">
        <v>63</v>
      </c>
      <c r="H18" s="4">
        <f t="shared" si="3"/>
        <v>672.2</v>
      </c>
      <c r="I18" s="1">
        <f t="shared" si="4"/>
        <v>310.2</v>
      </c>
      <c r="J18" s="1">
        <v>132</v>
      </c>
      <c r="K18" s="1">
        <v>230</v>
      </c>
      <c r="L18" s="1"/>
    </row>
    <row r="19" spans="1:12" ht="45" x14ac:dyDescent="0.25">
      <c r="A19" s="1">
        <f t="shared" si="1"/>
        <v>16</v>
      </c>
      <c r="B19" s="3" t="s">
        <v>68</v>
      </c>
      <c r="C19" s="3" t="s">
        <v>38</v>
      </c>
      <c r="D19" s="3" t="s">
        <v>130</v>
      </c>
      <c r="E19" s="3">
        <v>4</v>
      </c>
      <c r="F19" s="3" t="s">
        <v>20</v>
      </c>
      <c r="G19" s="3" t="s">
        <v>63</v>
      </c>
      <c r="H19" s="4">
        <f t="shared" ref="H19" si="5">+I19+J19+K19+L19</f>
        <v>672.2</v>
      </c>
      <c r="I19" s="1">
        <f t="shared" si="4"/>
        <v>310.2</v>
      </c>
      <c r="J19" s="1">
        <v>132</v>
      </c>
      <c r="K19" s="1">
        <v>230</v>
      </c>
      <c r="L19" s="1"/>
    </row>
    <row r="20" spans="1:12" ht="45" x14ac:dyDescent="0.25">
      <c r="A20" s="1">
        <f t="shared" si="1"/>
        <v>17</v>
      </c>
      <c r="B20" s="3" t="s">
        <v>137</v>
      </c>
      <c r="C20" s="3" t="s">
        <v>75</v>
      </c>
      <c r="D20" s="3" t="s">
        <v>130</v>
      </c>
      <c r="E20" s="3">
        <v>4</v>
      </c>
      <c r="F20" s="3" t="s">
        <v>20</v>
      </c>
      <c r="G20" s="3" t="s">
        <v>63</v>
      </c>
      <c r="H20" s="4">
        <f t="shared" ref="H20:H23" si="6">+I20+J20+K20+L20</f>
        <v>442.2</v>
      </c>
      <c r="I20" s="1">
        <f t="shared" si="4"/>
        <v>310.2</v>
      </c>
      <c r="J20" s="1">
        <v>132</v>
      </c>
      <c r="K20" s="1"/>
      <c r="L20" s="1"/>
    </row>
    <row r="21" spans="1:12" ht="45" x14ac:dyDescent="0.25">
      <c r="A21" s="1">
        <f t="shared" si="1"/>
        <v>18</v>
      </c>
      <c r="B21" s="3" t="s">
        <v>138</v>
      </c>
      <c r="C21" s="3" t="s">
        <v>139</v>
      </c>
      <c r="D21" s="3" t="s">
        <v>130</v>
      </c>
      <c r="E21" s="3">
        <v>4</v>
      </c>
      <c r="F21" s="3" t="s">
        <v>20</v>
      </c>
      <c r="G21" s="3" t="s">
        <v>63</v>
      </c>
      <c r="H21" s="4">
        <f t="shared" ref="H21" si="7">+I21+J21+K21+L21</f>
        <v>442.2</v>
      </c>
      <c r="I21" s="1">
        <f t="shared" si="4"/>
        <v>310.2</v>
      </c>
      <c r="J21" s="1">
        <v>132</v>
      </c>
      <c r="K21" s="1"/>
      <c r="L21" s="1"/>
    </row>
    <row r="22" spans="1:12" ht="45" x14ac:dyDescent="0.25">
      <c r="A22" s="1">
        <f t="shared" si="1"/>
        <v>19</v>
      </c>
      <c r="B22" s="3" t="s">
        <v>140</v>
      </c>
      <c r="C22" s="3" t="s">
        <v>61</v>
      </c>
      <c r="D22" s="3" t="s">
        <v>130</v>
      </c>
      <c r="E22" s="3">
        <v>4</v>
      </c>
      <c r="F22" s="3" t="s">
        <v>20</v>
      </c>
      <c r="G22" s="3" t="s">
        <v>63</v>
      </c>
      <c r="H22" s="4">
        <f t="shared" si="6"/>
        <v>614</v>
      </c>
      <c r="I22" s="1">
        <f>200+282</f>
        <v>482</v>
      </c>
      <c r="J22" s="1">
        <v>132</v>
      </c>
      <c r="K22" s="1"/>
      <c r="L22" s="1"/>
    </row>
    <row r="23" spans="1:12" ht="30" x14ac:dyDescent="0.25">
      <c r="A23" s="1">
        <f t="shared" si="1"/>
        <v>20</v>
      </c>
      <c r="B23" s="3" t="s">
        <v>141</v>
      </c>
      <c r="C23" s="3" t="s">
        <v>17</v>
      </c>
      <c r="D23" s="3" t="s">
        <v>142</v>
      </c>
      <c r="E23" s="3">
        <v>13</v>
      </c>
      <c r="F23" s="3" t="s">
        <v>143</v>
      </c>
      <c r="G23" s="3" t="s">
        <v>41</v>
      </c>
      <c r="H23" s="4">
        <f t="shared" si="6"/>
        <v>3502.26</v>
      </c>
      <c r="I23" s="1">
        <v>73.260000000000005</v>
      </c>
      <c r="J23" s="1">
        <v>429</v>
      </c>
      <c r="K23" s="1">
        <v>3000</v>
      </c>
      <c r="L23" s="1"/>
    </row>
    <row r="24" spans="1:12" ht="45" x14ac:dyDescent="0.25">
      <c r="A24" s="1">
        <f t="shared" si="1"/>
        <v>21</v>
      </c>
      <c r="B24" s="3" t="s">
        <v>145</v>
      </c>
      <c r="C24" s="3" t="s">
        <v>17</v>
      </c>
      <c r="D24" s="3" t="s">
        <v>146</v>
      </c>
      <c r="E24" s="3">
        <v>2</v>
      </c>
      <c r="F24" s="3" t="s">
        <v>20</v>
      </c>
      <c r="G24" s="3" t="s">
        <v>147</v>
      </c>
      <c r="H24" s="4">
        <f t="shared" ref="H24" si="8">+I24+J24+K24+L24</f>
        <v>376.2</v>
      </c>
      <c r="I24" s="1">
        <f>155.1*2</f>
        <v>310.2</v>
      </c>
      <c r="J24" s="1">
        <v>66</v>
      </c>
      <c r="K24" s="1"/>
      <c r="L24" s="1"/>
    </row>
    <row r="25" spans="1:12" ht="45" x14ac:dyDescent="0.25">
      <c r="A25" s="1">
        <f t="shared" si="1"/>
        <v>22</v>
      </c>
      <c r="B25" s="3" t="s">
        <v>148</v>
      </c>
      <c r="C25" s="3" t="s">
        <v>51</v>
      </c>
      <c r="D25" s="3" t="s">
        <v>146</v>
      </c>
      <c r="E25" s="3">
        <v>2</v>
      </c>
      <c r="F25" s="3" t="s">
        <v>20</v>
      </c>
      <c r="G25" s="3" t="s">
        <v>147</v>
      </c>
      <c r="H25" s="4">
        <f t="shared" ref="H25" si="9">+I25+J25+K25+L25</f>
        <v>376.2</v>
      </c>
      <c r="I25" s="1">
        <f>155.1*2</f>
        <v>310.2</v>
      </c>
      <c r="J25" s="1">
        <v>66</v>
      </c>
      <c r="K25" s="1"/>
      <c r="L25" s="1"/>
    </row>
    <row r="26" spans="1:12" ht="45" x14ac:dyDescent="0.25">
      <c r="A26" s="1">
        <f t="shared" si="1"/>
        <v>23</v>
      </c>
      <c r="B26" s="3" t="s">
        <v>149</v>
      </c>
      <c r="C26" s="3" t="s">
        <v>38</v>
      </c>
      <c r="D26" s="3" t="s">
        <v>146</v>
      </c>
      <c r="E26" s="3">
        <v>2</v>
      </c>
      <c r="F26" s="3" t="s">
        <v>20</v>
      </c>
      <c r="G26" s="3" t="s">
        <v>147</v>
      </c>
      <c r="H26" s="4">
        <f t="shared" ref="H26" si="10">+I26+J26+K26+L26</f>
        <v>376.2</v>
      </c>
      <c r="I26" s="1">
        <f>155.1*2</f>
        <v>310.2</v>
      </c>
      <c r="J26" s="1">
        <v>66</v>
      </c>
      <c r="K26" s="1"/>
      <c r="L26" s="1"/>
    </row>
    <row r="27" spans="1:12" ht="45" x14ac:dyDescent="0.25">
      <c r="A27" s="1">
        <f t="shared" si="1"/>
        <v>24</v>
      </c>
      <c r="B27" s="3" t="s">
        <v>150</v>
      </c>
      <c r="C27" s="3" t="s">
        <v>151</v>
      </c>
      <c r="D27" s="3" t="s">
        <v>146</v>
      </c>
      <c r="E27" s="3">
        <v>2</v>
      </c>
      <c r="F27" s="3" t="s">
        <v>20</v>
      </c>
      <c r="G27" s="3" t="s">
        <v>147</v>
      </c>
      <c r="H27" s="4">
        <f t="shared" ref="H27" si="11">+I27+J27+K27+L27</f>
        <v>376.2</v>
      </c>
      <c r="I27" s="1">
        <f>155.1*2</f>
        <v>310.2</v>
      </c>
      <c r="J27" s="1">
        <v>66</v>
      </c>
      <c r="K27" s="1"/>
      <c r="L27" s="1"/>
    </row>
    <row r="28" spans="1:12" ht="45" x14ac:dyDescent="0.25">
      <c r="A28" s="1">
        <f t="shared" si="1"/>
        <v>25</v>
      </c>
      <c r="B28" s="3" t="s">
        <v>89</v>
      </c>
      <c r="C28" s="3" t="s">
        <v>17</v>
      </c>
      <c r="D28" s="3" t="s">
        <v>152</v>
      </c>
      <c r="E28" s="3">
        <v>4</v>
      </c>
      <c r="F28" s="3" t="s">
        <v>46</v>
      </c>
      <c r="G28" s="3" t="s">
        <v>153</v>
      </c>
      <c r="H28" s="4">
        <f t="shared" ref="H28" si="12">+I28+J28+K28+L28</f>
        <v>1342.57</v>
      </c>
      <c r="I28" s="1">
        <f>155.47+155.1</f>
        <v>310.57</v>
      </c>
      <c r="J28" s="1">
        <v>132</v>
      </c>
      <c r="K28" s="1">
        <v>900</v>
      </c>
      <c r="L28" s="1"/>
    </row>
    <row r="29" spans="1:12" ht="45" x14ac:dyDescent="0.25">
      <c r="A29" s="1">
        <f t="shared" si="1"/>
        <v>26</v>
      </c>
      <c r="B29" s="3" t="s">
        <v>89</v>
      </c>
      <c r="C29" s="3" t="s">
        <v>17</v>
      </c>
      <c r="D29" s="3" t="s">
        <v>154</v>
      </c>
      <c r="E29" s="3">
        <v>5</v>
      </c>
      <c r="F29" s="3" t="s">
        <v>46</v>
      </c>
      <c r="G29" s="3" t="s">
        <v>153</v>
      </c>
      <c r="H29" s="4">
        <f t="shared" ref="H29" si="13">+I29+J29+K29+L29</f>
        <v>1675.2</v>
      </c>
      <c r="I29" s="1">
        <f>155.1*2</f>
        <v>310.2</v>
      </c>
      <c r="J29" s="1">
        <v>165</v>
      </c>
      <c r="K29" s="1">
        <v>1200</v>
      </c>
      <c r="L29" s="1"/>
    </row>
    <row r="30" spans="1:12" ht="45" x14ac:dyDescent="0.25">
      <c r="A30" s="1">
        <f t="shared" si="1"/>
        <v>27</v>
      </c>
      <c r="B30" s="3" t="s">
        <v>92</v>
      </c>
      <c r="C30" s="3" t="s">
        <v>155</v>
      </c>
      <c r="D30" s="3" t="s">
        <v>156</v>
      </c>
      <c r="E30" s="3">
        <v>2</v>
      </c>
      <c r="F30" s="3" t="s">
        <v>46</v>
      </c>
      <c r="G30" s="3" t="s">
        <v>95</v>
      </c>
      <c r="H30" s="4">
        <f t="shared" ref="H30" si="14">+I30+J30+K30+L30</f>
        <v>376.2</v>
      </c>
      <c r="I30" s="1">
        <v>310.2</v>
      </c>
      <c r="J30" s="1">
        <v>66</v>
      </c>
      <c r="K30" s="1"/>
      <c r="L30" s="1"/>
    </row>
    <row r="31" spans="1:12" ht="45" x14ac:dyDescent="0.25">
      <c r="A31" s="1">
        <f t="shared" si="1"/>
        <v>28</v>
      </c>
      <c r="B31" s="3" t="s">
        <v>50</v>
      </c>
      <c r="C31" s="3" t="s">
        <v>17</v>
      </c>
      <c r="D31" s="3" t="s">
        <v>156</v>
      </c>
      <c r="E31" s="3">
        <v>2</v>
      </c>
      <c r="F31" s="3" t="s">
        <v>46</v>
      </c>
      <c r="G31" s="3" t="s">
        <v>95</v>
      </c>
      <c r="H31" s="4">
        <f t="shared" ref="H31" si="15">+I31+J31+K31+L31</f>
        <v>376.2</v>
      </c>
      <c r="I31" s="1">
        <v>310.2</v>
      </c>
      <c r="J31" s="1">
        <v>66</v>
      </c>
      <c r="K31" s="1"/>
      <c r="L31" s="1"/>
    </row>
    <row r="32" spans="1:12" ht="45" x14ac:dyDescent="0.25">
      <c r="A32" s="1">
        <f t="shared" si="1"/>
        <v>29</v>
      </c>
      <c r="B32" s="3" t="s">
        <v>157</v>
      </c>
      <c r="C32" s="3" t="s">
        <v>158</v>
      </c>
      <c r="D32" s="3" t="s">
        <v>156</v>
      </c>
      <c r="E32" s="3">
        <v>2</v>
      </c>
      <c r="F32" s="3" t="s">
        <v>46</v>
      </c>
      <c r="G32" s="3" t="s">
        <v>95</v>
      </c>
      <c r="H32" s="4">
        <f t="shared" ref="H32" si="16">+I32+J32+K32+L32</f>
        <v>376.2</v>
      </c>
      <c r="I32" s="1">
        <v>310.2</v>
      </c>
      <c r="J32" s="1">
        <v>66</v>
      </c>
      <c r="K32" s="1"/>
      <c r="L32" s="1"/>
    </row>
    <row r="33" spans="1:12" ht="45" x14ac:dyDescent="0.25">
      <c r="A33" s="1">
        <f t="shared" si="1"/>
        <v>30</v>
      </c>
      <c r="B33" s="3" t="s">
        <v>159</v>
      </c>
      <c r="C33" s="3" t="s">
        <v>160</v>
      </c>
      <c r="D33" s="3" t="s">
        <v>156</v>
      </c>
      <c r="E33" s="3">
        <v>2</v>
      </c>
      <c r="F33" s="3" t="s">
        <v>46</v>
      </c>
      <c r="G33" s="3" t="s">
        <v>95</v>
      </c>
      <c r="H33" s="4">
        <f t="shared" ref="H33" si="17">+I33+J33+K33+L33</f>
        <v>376.2</v>
      </c>
      <c r="I33" s="1">
        <v>310.2</v>
      </c>
      <c r="J33" s="1">
        <v>66</v>
      </c>
      <c r="K33" s="1"/>
      <c r="L33" s="1"/>
    </row>
    <row r="34" spans="1:12" ht="30" x14ac:dyDescent="0.25">
      <c r="A34" s="1">
        <f t="shared" si="1"/>
        <v>31</v>
      </c>
      <c r="B34" s="3" t="s">
        <v>145</v>
      </c>
      <c r="C34" s="3" t="s">
        <v>17</v>
      </c>
      <c r="D34" s="3" t="s">
        <v>161</v>
      </c>
      <c r="E34" s="3">
        <v>6</v>
      </c>
      <c r="F34" s="3" t="s">
        <v>46</v>
      </c>
      <c r="G34" s="3" t="s">
        <v>112</v>
      </c>
      <c r="H34" s="4">
        <f t="shared" ref="H34:H35" si="18">+I34+J34+K34+L34</f>
        <v>3021.2</v>
      </c>
      <c r="I34" s="1">
        <v>310.2</v>
      </c>
      <c r="J34" s="1">
        <v>241</v>
      </c>
      <c r="K34" s="1">
        <v>2470</v>
      </c>
      <c r="L34" s="1"/>
    </row>
    <row r="35" spans="1:12" ht="30" x14ac:dyDescent="0.25">
      <c r="A35" s="1">
        <f t="shared" si="1"/>
        <v>32</v>
      </c>
      <c r="B35" s="3" t="s">
        <v>141</v>
      </c>
      <c r="C35" s="3" t="s">
        <v>17</v>
      </c>
      <c r="D35" s="3" t="s">
        <v>163</v>
      </c>
      <c r="E35" s="3">
        <v>10</v>
      </c>
      <c r="F35" s="3" t="s">
        <v>164</v>
      </c>
      <c r="G35" s="3" t="s">
        <v>41</v>
      </c>
      <c r="H35" s="4">
        <f t="shared" si="18"/>
        <v>531.79999999999995</v>
      </c>
      <c r="I35" s="1">
        <v>395.8</v>
      </c>
      <c r="J35" s="1">
        <v>68</v>
      </c>
      <c r="K35" s="1">
        <v>68</v>
      </c>
      <c r="L35" s="1"/>
    </row>
    <row r="36" spans="1:12" ht="30" x14ac:dyDescent="0.25">
      <c r="A36" s="1">
        <f t="shared" si="1"/>
        <v>33</v>
      </c>
      <c r="B36" s="3" t="s">
        <v>104</v>
      </c>
      <c r="C36" s="3" t="s">
        <v>17</v>
      </c>
      <c r="D36" s="3" t="s">
        <v>162</v>
      </c>
      <c r="E36" s="3">
        <v>2</v>
      </c>
      <c r="F36" s="3" t="s">
        <v>46</v>
      </c>
      <c r="G36" s="3" t="s">
        <v>53</v>
      </c>
      <c r="H36" s="4">
        <f t="shared" ref="H36" si="19">+I36+J36+K36+L36</f>
        <v>531.79999999999995</v>
      </c>
      <c r="I36" s="1">
        <v>395.8</v>
      </c>
      <c r="J36" s="1">
        <v>68</v>
      </c>
      <c r="K36" s="1">
        <v>68</v>
      </c>
      <c r="L36" s="1"/>
    </row>
    <row r="37" spans="1:12" ht="30" x14ac:dyDescent="0.25">
      <c r="A37" s="1">
        <f t="shared" si="1"/>
        <v>34</v>
      </c>
      <c r="B37" s="3" t="s">
        <v>165</v>
      </c>
      <c r="C37" s="3" t="s">
        <v>17</v>
      </c>
      <c r="D37" s="3" t="s">
        <v>166</v>
      </c>
      <c r="E37" s="3">
        <v>2</v>
      </c>
      <c r="F37" s="3" t="s">
        <v>46</v>
      </c>
      <c r="G37" s="3" t="s">
        <v>167</v>
      </c>
      <c r="H37" s="4">
        <f t="shared" ref="H37" si="20">+I37+J37+K37+L37</f>
        <v>455.6</v>
      </c>
      <c r="I37" s="1">
        <v>319.60000000000002</v>
      </c>
      <c r="J37" s="1">
        <v>68</v>
      </c>
      <c r="K37" s="1">
        <v>68</v>
      </c>
      <c r="L37" s="1"/>
    </row>
    <row r="38" spans="1:12" ht="30" x14ac:dyDescent="0.25">
      <c r="A38" s="1">
        <f t="shared" si="1"/>
        <v>35</v>
      </c>
      <c r="B38" s="3" t="s">
        <v>168</v>
      </c>
      <c r="C38" s="3" t="s">
        <v>17</v>
      </c>
      <c r="D38" s="3" t="s">
        <v>166</v>
      </c>
      <c r="E38" s="3">
        <v>2</v>
      </c>
      <c r="F38" s="3" t="s">
        <v>46</v>
      </c>
      <c r="G38" s="3" t="s">
        <v>167</v>
      </c>
      <c r="H38" s="4">
        <f t="shared" ref="H38" si="21">+I38+J38+K38+L38</f>
        <v>682.6</v>
      </c>
      <c r="I38" s="1">
        <v>319.60000000000002</v>
      </c>
      <c r="J38" s="1">
        <v>68</v>
      </c>
      <c r="K38" s="1">
        <v>295</v>
      </c>
      <c r="L38" s="1"/>
    </row>
    <row r="39" spans="1:12" ht="30" x14ac:dyDescent="0.25">
      <c r="A39" s="1">
        <f t="shared" si="1"/>
        <v>36</v>
      </c>
      <c r="B39" s="3" t="s">
        <v>169</v>
      </c>
      <c r="C39" s="3" t="s">
        <v>61</v>
      </c>
      <c r="D39" s="3" t="s">
        <v>170</v>
      </c>
      <c r="E39" s="3">
        <v>15</v>
      </c>
      <c r="F39" s="3" t="s">
        <v>46</v>
      </c>
      <c r="G39" s="3" t="s">
        <v>112</v>
      </c>
      <c r="H39" s="4">
        <f t="shared" ref="H39" si="22">+I39+J39+K39+L39</f>
        <v>472</v>
      </c>
      <c r="I39" s="1">
        <v>472</v>
      </c>
      <c r="J39" s="1"/>
      <c r="K39" s="1"/>
      <c r="L39" s="1"/>
    </row>
  </sheetData>
  <mergeCells count="1">
    <mergeCell ref="A1:L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pane ySplit="3" topLeftCell="A40" activePane="bottomLeft" state="frozen"/>
      <selection pane="bottomLeft" activeCell="G42" sqref="G42"/>
    </sheetView>
  </sheetViews>
  <sheetFormatPr defaultRowHeight="15" x14ac:dyDescent="0.25"/>
  <cols>
    <col min="2" max="2" width="20.140625" customWidth="1"/>
    <col min="3" max="3" width="13.5703125" style="6" customWidth="1"/>
    <col min="4" max="4" width="12.140625" style="6" customWidth="1"/>
    <col min="5" max="5" width="11.7109375" style="6" customWidth="1"/>
    <col min="6" max="6" width="17.5703125" style="6" customWidth="1"/>
    <col min="7" max="7" width="21.85546875" style="6" customWidth="1"/>
    <col min="8" max="8" width="19.140625" customWidth="1"/>
    <col min="9" max="9" width="13.85546875" customWidth="1"/>
    <col min="10" max="10" width="14.140625" customWidth="1"/>
    <col min="11" max="11" width="13.5703125" customWidth="1"/>
    <col min="12" max="12" width="13" customWidth="1"/>
  </cols>
  <sheetData>
    <row r="1" spans="1:12" ht="18.75" x14ac:dyDescent="0.3">
      <c r="A1" s="8" t="s">
        <v>225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L2" t="s">
        <v>40</v>
      </c>
    </row>
    <row r="3" spans="1:12" ht="45" x14ac:dyDescent="0.25">
      <c r="A3" s="2" t="s">
        <v>0</v>
      </c>
      <c r="B3" s="2" t="s">
        <v>1</v>
      </c>
      <c r="C3" s="5" t="s">
        <v>2</v>
      </c>
      <c r="D3" s="5" t="s">
        <v>13</v>
      </c>
      <c r="E3" s="5" t="s">
        <v>3</v>
      </c>
      <c r="F3" s="5" t="s">
        <v>4</v>
      </c>
      <c r="G3" s="5" t="s">
        <v>5</v>
      </c>
      <c r="H3" s="2" t="s">
        <v>6</v>
      </c>
      <c r="I3" s="2" t="s">
        <v>7</v>
      </c>
      <c r="J3" s="2" t="s">
        <v>14</v>
      </c>
      <c r="K3" s="2" t="s">
        <v>15</v>
      </c>
      <c r="L3" s="2" t="s">
        <v>8</v>
      </c>
    </row>
    <row r="4" spans="1:12" ht="30" x14ac:dyDescent="0.25">
      <c r="A4" s="1">
        <v>1</v>
      </c>
      <c r="B4" s="3" t="s">
        <v>171</v>
      </c>
      <c r="C4" s="3" t="s">
        <v>69</v>
      </c>
      <c r="D4" s="3" t="s">
        <v>172</v>
      </c>
      <c r="E4" s="3">
        <v>2</v>
      </c>
      <c r="F4" s="3" t="s">
        <v>46</v>
      </c>
      <c r="G4" s="3" t="s">
        <v>153</v>
      </c>
      <c r="H4" s="4">
        <f t="shared" ref="H4:H32" si="0">+I4+J4+K4+L4</f>
        <v>455.6</v>
      </c>
      <c r="I4" s="1">
        <f>159.8*2</f>
        <v>319.60000000000002</v>
      </c>
      <c r="J4" s="1">
        <v>68</v>
      </c>
      <c r="K4" s="1">
        <v>68</v>
      </c>
      <c r="L4" s="1"/>
    </row>
    <row r="5" spans="1:12" ht="30" x14ac:dyDescent="0.25">
      <c r="A5" s="1">
        <f>+A4+1</f>
        <v>2</v>
      </c>
      <c r="B5" s="3" t="s">
        <v>173</v>
      </c>
      <c r="C5" s="3" t="s">
        <v>133</v>
      </c>
      <c r="D5" s="3" t="s">
        <v>172</v>
      </c>
      <c r="E5" s="3">
        <v>2</v>
      </c>
      <c r="F5" s="3" t="s">
        <v>46</v>
      </c>
      <c r="G5" s="3" t="s">
        <v>153</v>
      </c>
      <c r="H5" s="4">
        <f t="shared" si="0"/>
        <v>455.6</v>
      </c>
      <c r="I5" s="1">
        <f>159.8*2</f>
        <v>319.60000000000002</v>
      </c>
      <c r="J5" s="1">
        <v>68</v>
      </c>
      <c r="K5" s="1">
        <v>68</v>
      </c>
      <c r="L5" s="1"/>
    </row>
    <row r="6" spans="1:12" ht="30" x14ac:dyDescent="0.25">
      <c r="A6" s="1">
        <f t="shared" ref="A6:A46" si="1">+A5+1</f>
        <v>3</v>
      </c>
      <c r="B6" s="3" t="s">
        <v>174</v>
      </c>
      <c r="C6" s="3" t="s">
        <v>175</v>
      </c>
      <c r="D6" s="3" t="s">
        <v>176</v>
      </c>
      <c r="E6" s="3">
        <v>13</v>
      </c>
      <c r="F6" s="3" t="s">
        <v>143</v>
      </c>
      <c r="G6" s="3" t="s">
        <v>41</v>
      </c>
      <c r="H6" s="4">
        <f t="shared" si="0"/>
        <v>4447.74</v>
      </c>
      <c r="I6" s="1">
        <v>105.74</v>
      </c>
      <c r="J6" s="1">
        <v>442</v>
      </c>
      <c r="K6" s="1">
        <v>3900</v>
      </c>
      <c r="L6" s="1"/>
    </row>
    <row r="7" spans="1:12" ht="30" x14ac:dyDescent="0.25">
      <c r="A7" s="1">
        <f t="shared" si="1"/>
        <v>4</v>
      </c>
      <c r="B7" s="3" t="s">
        <v>177</v>
      </c>
      <c r="C7" s="3" t="s">
        <v>175</v>
      </c>
      <c r="D7" s="3" t="s">
        <v>178</v>
      </c>
      <c r="E7" s="3">
        <v>5</v>
      </c>
      <c r="F7" s="3" t="s">
        <v>109</v>
      </c>
      <c r="G7" s="3" t="s">
        <v>41</v>
      </c>
      <c r="H7" s="4">
        <f t="shared" si="0"/>
        <v>1114.1599999999999</v>
      </c>
      <c r="I7" s="1">
        <v>144.16</v>
      </c>
      <c r="J7" s="1">
        <v>170</v>
      </c>
      <c r="K7" s="1">
        <v>800</v>
      </c>
      <c r="L7" s="1"/>
    </row>
    <row r="8" spans="1:12" ht="45" x14ac:dyDescent="0.25">
      <c r="A8" s="1">
        <f t="shared" si="1"/>
        <v>5</v>
      </c>
      <c r="B8" s="3" t="s">
        <v>179</v>
      </c>
      <c r="C8" s="3" t="s">
        <v>180</v>
      </c>
      <c r="D8" s="3" t="s">
        <v>178</v>
      </c>
      <c r="E8" s="3">
        <v>5</v>
      </c>
      <c r="F8" s="3" t="s">
        <v>109</v>
      </c>
      <c r="G8" s="3" t="s">
        <v>41</v>
      </c>
      <c r="H8" s="4">
        <f t="shared" si="0"/>
        <v>1114.1599999999999</v>
      </c>
      <c r="I8" s="1">
        <v>144.16</v>
      </c>
      <c r="J8" s="1">
        <v>170</v>
      </c>
      <c r="K8" s="1">
        <v>800</v>
      </c>
      <c r="L8" s="1"/>
    </row>
    <row r="9" spans="1:12" ht="30" x14ac:dyDescent="0.25">
      <c r="A9" s="1">
        <f t="shared" si="1"/>
        <v>6</v>
      </c>
      <c r="B9" s="3" t="s">
        <v>177</v>
      </c>
      <c r="C9" s="3" t="s">
        <v>175</v>
      </c>
      <c r="D9" s="3" t="s">
        <v>181</v>
      </c>
      <c r="E9" s="3">
        <v>4</v>
      </c>
      <c r="F9" s="3" t="s">
        <v>86</v>
      </c>
      <c r="G9" s="3" t="s">
        <v>41</v>
      </c>
      <c r="H9" s="4">
        <f t="shared" si="0"/>
        <v>1060</v>
      </c>
      <c r="I9" s="1">
        <v>204</v>
      </c>
      <c r="J9" s="1">
        <v>136</v>
      </c>
      <c r="K9" s="1">
        <v>720</v>
      </c>
      <c r="L9" s="1"/>
    </row>
    <row r="10" spans="1:12" ht="45" x14ac:dyDescent="0.25">
      <c r="A10" s="1">
        <f t="shared" si="1"/>
        <v>7</v>
      </c>
      <c r="B10" s="3" t="s">
        <v>179</v>
      </c>
      <c r="C10" s="3" t="s">
        <v>180</v>
      </c>
      <c r="D10" s="3" t="s">
        <v>181</v>
      </c>
      <c r="E10" s="3">
        <v>4</v>
      </c>
      <c r="F10" s="3" t="s">
        <v>86</v>
      </c>
      <c r="G10" s="3" t="s">
        <v>41</v>
      </c>
      <c r="H10" s="4">
        <f t="shared" si="0"/>
        <v>1060</v>
      </c>
      <c r="I10" s="1">
        <v>204</v>
      </c>
      <c r="J10" s="1">
        <v>136</v>
      </c>
      <c r="K10" s="1">
        <v>720</v>
      </c>
      <c r="L10" s="1"/>
    </row>
    <row r="11" spans="1:12" ht="30" x14ac:dyDescent="0.25">
      <c r="A11" s="1">
        <f t="shared" si="1"/>
        <v>8</v>
      </c>
      <c r="B11" s="3" t="s">
        <v>177</v>
      </c>
      <c r="C11" s="3" t="s">
        <v>175</v>
      </c>
      <c r="D11" s="3" t="s">
        <v>182</v>
      </c>
      <c r="E11" s="3">
        <v>3</v>
      </c>
      <c r="F11" s="3" t="s">
        <v>114</v>
      </c>
      <c r="G11" s="3" t="s">
        <v>41</v>
      </c>
      <c r="H11" s="4">
        <f t="shared" si="0"/>
        <v>1325.4</v>
      </c>
      <c r="I11" s="1">
        <v>173.4</v>
      </c>
      <c r="J11" s="1">
        <v>102</v>
      </c>
      <c r="K11" s="1">
        <v>1050</v>
      </c>
      <c r="L11" s="1"/>
    </row>
    <row r="12" spans="1:12" ht="45" x14ac:dyDescent="0.25">
      <c r="A12" s="1">
        <f t="shared" si="1"/>
        <v>9</v>
      </c>
      <c r="B12" s="3" t="s">
        <v>179</v>
      </c>
      <c r="C12" s="3" t="s">
        <v>180</v>
      </c>
      <c r="D12" s="3" t="s">
        <v>182</v>
      </c>
      <c r="E12" s="3">
        <v>3</v>
      </c>
      <c r="F12" s="3" t="s">
        <v>114</v>
      </c>
      <c r="G12" s="3" t="s">
        <v>41</v>
      </c>
      <c r="H12" s="4">
        <f t="shared" si="0"/>
        <v>1325.4</v>
      </c>
      <c r="I12" s="1">
        <v>173.4</v>
      </c>
      <c r="J12" s="1">
        <v>102</v>
      </c>
      <c r="K12" s="1">
        <v>1050</v>
      </c>
      <c r="L12" s="1"/>
    </row>
    <row r="13" spans="1:12" ht="60" x14ac:dyDescent="0.25">
      <c r="A13" s="1">
        <f t="shared" si="1"/>
        <v>10</v>
      </c>
      <c r="B13" s="3" t="s">
        <v>188</v>
      </c>
      <c r="C13" s="3" t="s">
        <v>189</v>
      </c>
      <c r="D13" s="3" t="s">
        <v>187</v>
      </c>
      <c r="E13" s="3">
        <v>4</v>
      </c>
      <c r="F13" s="3" t="s">
        <v>46</v>
      </c>
      <c r="G13" s="3" t="s">
        <v>190</v>
      </c>
      <c r="H13" s="4">
        <f t="shared" ref="H13" si="2">+I13+J13+K13+L13</f>
        <v>1938.4</v>
      </c>
      <c r="I13" s="1">
        <v>377.4</v>
      </c>
      <c r="J13" s="1">
        <v>136</v>
      </c>
      <c r="K13" s="1">
        <v>1425</v>
      </c>
      <c r="L13" s="1"/>
    </row>
    <row r="14" spans="1:12" ht="60" x14ac:dyDescent="0.25">
      <c r="A14" s="1">
        <f t="shared" si="1"/>
        <v>11</v>
      </c>
      <c r="B14" s="3" t="s">
        <v>191</v>
      </c>
      <c r="C14" s="3" t="s">
        <v>133</v>
      </c>
      <c r="D14" s="3" t="s">
        <v>187</v>
      </c>
      <c r="E14" s="3">
        <v>4</v>
      </c>
      <c r="F14" s="3" t="s">
        <v>46</v>
      </c>
      <c r="G14" s="3" t="s">
        <v>190</v>
      </c>
      <c r="H14" s="4">
        <f t="shared" ref="H14:H16" si="3">+I14+J14+K14+L14</f>
        <v>1938.4</v>
      </c>
      <c r="I14" s="1">
        <v>377.4</v>
      </c>
      <c r="J14" s="1">
        <v>136</v>
      </c>
      <c r="K14" s="1">
        <v>1425</v>
      </c>
      <c r="L14" s="1"/>
    </row>
    <row r="15" spans="1:12" ht="60" x14ac:dyDescent="0.25">
      <c r="A15" s="1">
        <f t="shared" si="1"/>
        <v>12</v>
      </c>
      <c r="B15" s="3" t="s">
        <v>173</v>
      </c>
      <c r="C15" s="3" t="s">
        <v>175</v>
      </c>
      <c r="D15" s="3" t="s">
        <v>187</v>
      </c>
      <c r="E15" s="3">
        <v>4</v>
      </c>
      <c r="F15" s="3" t="s">
        <v>46</v>
      </c>
      <c r="G15" s="3" t="s">
        <v>190</v>
      </c>
      <c r="H15" s="4">
        <f t="shared" si="3"/>
        <v>1938.4</v>
      </c>
      <c r="I15" s="1">
        <v>377.4</v>
      </c>
      <c r="J15" s="1">
        <v>136</v>
      </c>
      <c r="K15" s="1">
        <v>1425</v>
      </c>
      <c r="L15" s="1"/>
    </row>
    <row r="16" spans="1:12" ht="60" x14ac:dyDescent="0.25">
      <c r="A16" s="1">
        <f t="shared" si="1"/>
        <v>13</v>
      </c>
      <c r="B16" s="3" t="s">
        <v>192</v>
      </c>
      <c r="C16" s="3" t="s">
        <v>180</v>
      </c>
      <c r="D16" s="3" t="s">
        <v>187</v>
      </c>
      <c r="E16" s="3">
        <v>4</v>
      </c>
      <c r="F16" s="3" t="s">
        <v>46</v>
      </c>
      <c r="G16" s="3" t="s">
        <v>190</v>
      </c>
      <c r="H16" s="4">
        <f t="shared" si="3"/>
        <v>1938.4</v>
      </c>
      <c r="I16" s="1">
        <v>377.4</v>
      </c>
      <c r="J16" s="1">
        <v>136</v>
      </c>
      <c r="K16" s="1">
        <v>1425</v>
      </c>
      <c r="L16" s="1"/>
    </row>
    <row r="17" spans="1:12" ht="60" x14ac:dyDescent="0.25">
      <c r="A17" s="1">
        <f t="shared" si="1"/>
        <v>14</v>
      </c>
      <c r="B17" s="3" t="s">
        <v>92</v>
      </c>
      <c r="C17" s="3" t="s">
        <v>155</v>
      </c>
      <c r="D17" s="3" t="s">
        <v>187</v>
      </c>
      <c r="E17" s="3">
        <v>4</v>
      </c>
      <c r="F17" s="3" t="s">
        <v>46</v>
      </c>
      <c r="G17" s="3" t="s">
        <v>190</v>
      </c>
      <c r="H17" s="4">
        <f t="shared" ref="H17" si="4">+I17+J17+K17+L17</f>
        <v>1938.4</v>
      </c>
      <c r="I17" s="1">
        <v>377.4</v>
      </c>
      <c r="J17" s="1">
        <v>136</v>
      </c>
      <c r="K17" s="1">
        <v>1425</v>
      </c>
      <c r="L17" s="1"/>
    </row>
    <row r="18" spans="1:12" ht="45" x14ac:dyDescent="0.25">
      <c r="A18" s="1">
        <f t="shared" si="1"/>
        <v>15</v>
      </c>
      <c r="B18" s="3" t="s">
        <v>145</v>
      </c>
      <c r="C18" s="3" t="s">
        <v>17</v>
      </c>
      <c r="D18" s="3" t="s">
        <v>183</v>
      </c>
      <c r="E18" s="3">
        <v>3</v>
      </c>
      <c r="F18" s="3" t="s">
        <v>46</v>
      </c>
      <c r="G18" s="3" t="s">
        <v>147</v>
      </c>
      <c r="H18" s="4">
        <f t="shared" si="0"/>
        <v>1310.4299999999998</v>
      </c>
      <c r="I18" s="1">
        <v>543.42999999999995</v>
      </c>
      <c r="J18" s="1">
        <v>102</v>
      </c>
      <c r="K18" s="1">
        <v>665</v>
      </c>
      <c r="L18" s="1"/>
    </row>
    <row r="19" spans="1:12" ht="45" x14ac:dyDescent="0.25">
      <c r="A19" s="1">
        <f t="shared" si="1"/>
        <v>16</v>
      </c>
      <c r="B19" s="3" t="s">
        <v>122</v>
      </c>
      <c r="C19" s="3" t="s">
        <v>175</v>
      </c>
      <c r="D19" s="3" t="s">
        <v>183</v>
      </c>
      <c r="E19" s="3">
        <v>3</v>
      </c>
      <c r="F19" s="3" t="s">
        <v>46</v>
      </c>
      <c r="G19" s="3" t="s">
        <v>147</v>
      </c>
      <c r="H19" s="4">
        <f t="shared" si="0"/>
        <v>1085.24</v>
      </c>
      <c r="I19" s="1">
        <v>318.24</v>
      </c>
      <c r="J19" s="1">
        <v>102</v>
      </c>
      <c r="K19" s="1">
        <v>665</v>
      </c>
      <c r="L19" s="1"/>
    </row>
    <row r="20" spans="1:12" ht="45" x14ac:dyDescent="0.25">
      <c r="A20" s="1">
        <f t="shared" si="1"/>
        <v>17</v>
      </c>
      <c r="B20" s="3" t="s">
        <v>148</v>
      </c>
      <c r="C20" s="3" t="s">
        <v>17</v>
      </c>
      <c r="D20" s="3" t="s">
        <v>183</v>
      </c>
      <c r="E20" s="3">
        <v>3</v>
      </c>
      <c r="F20" s="3" t="s">
        <v>46</v>
      </c>
      <c r="G20" s="3" t="s">
        <v>147</v>
      </c>
      <c r="H20" s="4">
        <f t="shared" si="0"/>
        <v>1085.24</v>
      </c>
      <c r="I20" s="1">
        <v>318.24</v>
      </c>
      <c r="J20" s="1">
        <v>102</v>
      </c>
      <c r="K20" s="1">
        <v>665</v>
      </c>
      <c r="L20" s="1"/>
    </row>
    <row r="21" spans="1:12" ht="45" x14ac:dyDescent="0.25">
      <c r="A21" s="1">
        <f t="shared" si="1"/>
        <v>18</v>
      </c>
      <c r="B21" s="3" t="s">
        <v>184</v>
      </c>
      <c r="C21" s="3" t="s">
        <v>185</v>
      </c>
      <c r="D21" s="3" t="s">
        <v>183</v>
      </c>
      <c r="E21" s="3">
        <v>3</v>
      </c>
      <c r="F21" s="3" t="s">
        <v>46</v>
      </c>
      <c r="G21" s="3" t="s">
        <v>147</v>
      </c>
      <c r="H21" s="4">
        <f t="shared" si="0"/>
        <v>1085.24</v>
      </c>
      <c r="I21" s="1">
        <v>318.24</v>
      </c>
      <c r="J21" s="1">
        <v>102</v>
      </c>
      <c r="K21" s="1">
        <v>665</v>
      </c>
      <c r="L21" s="1"/>
    </row>
    <row r="22" spans="1:12" ht="45" x14ac:dyDescent="0.25">
      <c r="A22" s="1">
        <f t="shared" si="1"/>
        <v>19</v>
      </c>
      <c r="B22" s="3" t="s">
        <v>186</v>
      </c>
      <c r="C22" s="3" t="s">
        <v>151</v>
      </c>
      <c r="D22" s="3" t="s">
        <v>183</v>
      </c>
      <c r="E22" s="3">
        <v>3</v>
      </c>
      <c r="F22" s="3" t="s">
        <v>46</v>
      </c>
      <c r="G22" s="3" t="s">
        <v>147</v>
      </c>
      <c r="H22" s="4">
        <f t="shared" si="0"/>
        <v>895.24</v>
      </c>
      <c r="I22" s="1">
        <v>318.24</v>
      </c>
      <c r="J22" s="1">
        <v>102</v>
      </c>
      <c r="K22" s="1">
        <v>475</v>
      </c>
      <c r="L22" s="1"/>
    </row>
    <row r="23" spans="1:12" ht="30" x14ac:dyDescent="0.25">
      <c r="A23" s="1">
        <f t="shared" si="1"/>
        <v>20</v>
      </c>
      <c r="B23" s="3" t="s">
        <v>83</v>
      </c>
      <c r="C23" s="3" t="s">
        <v>84</v>
      </c>
      <c r="D23" s="3" t="s">
        <v>193</v>
      </c>
      <c r="E23" s="3">
        <v>2</v>
      </c>
      <c r="F23" s="3" t="s">
        <v>46</v>
      </c>
      <c r="G23" s="3" t="s">
        <v>194</v>
      </c>
      <c r="H23" s="4">
        <f t="shared" si="0"/>
        <v>68</v>
      </c>
      <c r="I23" s="1"/>
      <c r="J23" s="1">
        <v>68</v>
      </c>
      <c r="K23" s="1"/>
      <c r="L23" s="1"/>
    </row>
    <row r="24" spans="1:12" ht="30" x14ac:dyDescent="0.25">
      <c r="A24" s="1">
        <f t="shared" si="1"/>
        <v>21</v>
      </c>
      <c r="B24" s="3" t="s">
        <v>80</v>
      </c>
      <c r="C24" s="3" t="s">
        <v>49</v>
      </c>
      <c r="D24" s="3" t="s">
        <v>193</v>
      </c>
      <c r="E24" s="3">
        <v>2</v>
      </c>
      <c r="F24" s="3" t="s">
        <v>46</v>
      </c>
      <c r="G24" s="3" t="s">
        <v>194</v>
      </c>
      <c r="H24" s="4">
        <f t="shared" si="0"/>
        <v>68</v>
      </c>
      <c r="I24" s="1"/>
      <c r="J24" s="1">
        <v>68</v>
      </c>
      <c r="K24" s="1"/>
      <c r="L24" s="1"/>
    </row>
    <row r="25" spans="1:12" ht="30" x14ac:dyDescent="0.25">
      <c r="A25" s="1">
        <f t="shared" si="1"/>
        <v>22</v>
      </c>
      <c r="B25" s="3" t="s">
        <v>195</v>
      </c>
      <c r="C25" s="3" t="s">
        <v>155</v>
      </c>
      <c r="D25" s="3" t="s">
        <v>193</v>
      </c>
      <c r="E25" s="3">
        <v>2</v>
      </c>
      <c r="F25" s="3" t="s">
        <v>46</v>
      </c>
      <c r="G25" s="3" t="s">
        <v>194</v>
      </c>
      <c r="H25" s="4">
        <f t="shared" si="0"/>
        <v>197</v>
      </c>
      <c r="I25" s="1">
        <v>129</v>
      </c>
      <c r="J25" s="1">
        <v>68</v>
      </c>
      <c r="K25" s="1"/>
      <c r="L25" s="1"/>
    </row>
    <row r="26" spans="1:12" ht="30" x14ac:dyDescent="0.25">
      <c r="A26" s="1">
        <f t="shared" si="1"/>
        <v>23</v>
      </c>
      <c r="B26" s="3" t="s">
        <v>73</v>
      </c>
      <c r="C26" s="3" t="s">
        <v>175</v>
      </c>
      <c r="D26" s="3" t="s">
        <v>199</v>
      </c>
      <c r="E26" s="3">
        <v>2</v>
      </c>
      <c r="F26" s="3" t="s">
        <v>46</v>
      </c>
      <c r="G26" s="3" t="s">
        <v>197</v>
      </c>
      <c r="H26" s="4">
        <f t="shared" si="0"/>
        <v>377.72</v>
      </c>
      <c r="I26" s="1">
        <v>309.72000000000003</v>
      </c>
      <c r="J26" s="1">
        <v>68</v>
      </c>
      <c r="K26" s="1"/>
      <c r="L26" s="1"/>
    </row>
    <row r="27" spans="1:12" ht="30" x14ac:dyDescent="0.25">
      <c r="A27" s="1">
        <f t="shared" si="1"/>
        <v>24</v>
      </c>
      <c r="B27" s="3" t="s">
        <v>198</v>
      </c>
      <c r="C27" s="3" t="s">
        <v>17</v>
      </c>
      <c r="D27" s="3" t="s">
        <v>196</v>
      </c>
      <c r="E27" s="3">
        <v>4</v>
      </c>
      <c r="F27" s="3" t="s">
        <v>200</v>
      </c>
      <c r="G27" s="3" t="s">
        <v>201</v>
      </c>
      <c r="H27" s="4">
        <f t="shared" si="0"/>
        <v>1616.44</v>
      </c>
      <c r="I27" s="1">
        <v>430.44</v>
      </c>
      <c r="J27" s="1">
        <v>136</v>
      </c>
      <c r="K27" s="1">
        <v>1050</v>
      </c>
      <c r="L27" s="1"/>
    </row>
    <row r="28" spans="1:12" ht="30" x14ac:dyDescent="0.25">
      <c r="A28" s="1">
        <f t="shared" si="1"/>
        <v>25</v>
      </c>
      <c r="B28" s="3" t="s">
        <v>68</v>
      </c>
      <c r="C28" s="3" t="s">
        <v>155</v>
      </c>
      <c r="D28" s="3" t="s">
        <v>196</v>
      </c>
      <c r="E28" s="3">
        <v>4</v>
      </c>
      <c r="F28" s="3" t="s">
        <v>200</v>
      </c>
      <c r="G28" s="3" t="s">
        <v>201</v>
      </c>
      <c r="H28" s="4">
        <f t="shared" si="0"/>
        <v>1616.44</v>
      </c>
      <c r="I28" s="1">
        <v>430.44</v>
      </c>
      <c r="J28" s="1">
        <v>136</v>
      </c>
      <c r="K28" s="1">
        <v>1050</v>
      </c>
      <c r="L28" s="1"/>
    </row>
    <row r="29" spans="1:12" ht="30" x14ac:dyDescent="0.25">
      <c r="A29" s="1">
        <f t="shared" si="1"/>
        <v>26</v>
      </c>
      <c r="B29" s="3" t="s">
        <v>168</v>
      </c>
      <c r="C29" s="3" t="s">
        <v>17</v>
      </c>
      <c r="D29" s="3" t="s">
        <v>202</v>
      </c>
      <c r="E29" s="3">
        <v>3</v>
      </c>
      <c r="F29" s="3" t="s">
        <v>46</v>
      </c>
      <c r="G29" s="3" t="s">
        <v>203</v>
      </c>
      <c r="H29" s="7">
        <f t="shared" si="0"/>
        <v>1620.24</v>
      </c>
      <c r="I29" s="3">
        <v>318.24</v>
      </c>
      <c r="J29" s="3">
        <v>102</v>
      </c>
      <c r="K29" s="3">
        <v>1200</v>
      </c>
      <c r="L29" s="1"/>
    </row>
    <row r="30" spans="1:12" ht="60" x14ac:dyDescent="0.25">
      <c r="A30" s="1">
        <f t="shared" si="1"/>
        <v>27</v>
      </c>
      <c r="B30" s="3" t="s">
        <v>50</v>
      </c>
      <c r="C30" s="3" t="s">
        <v>17</v>
      </c>
      <c r="D30" s="3" t="s">
        <v>208</v>
      </c>
      <c r="E30" s="3">
        <v>2</v>
      </c>
      <c r="F30" s="3" t="s">
        <v>46</v>
      </c>
      <c r="G30" s="3" t="s">
        <v>209</v>
      </c>
      <c r="H30" s="4">
        <f t="shared" ref="H30" si="5">+I30+J30+K30+L30</f>
        <v>319.60000000000002</v>
      </c>
      <c r="I30" s="1">
        <v>319.60000000000002</v>
      </c>
      <c r="J30" s="1"/>
      <c r="K30" s="1"/>
      <c r="L30" s="1"/>
    </row>
    <row r="31" spans="1:12" ht="30" x14ac:dyDescent="0.25">
      <c r="A31" s="1">
        <f t="shared" si="1"/>
        <v>28</v>
      </c>
      <c r="B31" s="3" t="s">
        <v>204</v>
      </c>
      <c r="C31" s="3" t="s">
        <v>205</v>
      </c>
      <c r="D31" s="3" t="s">
        <v>206</v>
      </c>
      <c r="E31" s="3">
        <v>1</v>
      </c>
      <c r="F31" s="3" t="s">
        <v>46</v>
      </c>
      <c r="G31" s="3" t="s">
        <v>207</v>
      </c>
      <c r="H31" s="4">
        <f t="shared" si="0"/>
        <v>353.6</v>
      </c>
      <c r="I31" s="1">
        <v>319.60000000000002</v>
      </c>
      <c r="J31" s="1">
        <v>34</v>
      </c>
      <c r="K31" s="1"/>
      <c r="L31" s="1"/>
    </row>
    <row r="32" spans="1:12" ht="30" x14ac:dyDescent="0.25">
      <c r="A32" s="1">
        <f t="shared" si="1"/>
        <v>29</v>
      </c>
      <c r="B32" s="3" t="s">
        <v>104</v>
      </c>
      <c r="C32" s="3" t="s">
        <v>175</v>
      </c>
      <c r="D32" s="3" t="s">
        <v>210</v>
      </c>
      <c r="E32" s="3">
        <v>2</v>
      </c>
      <c r="F32" s="3" t="s">
        <v>86</v>
      </c>
      <c r="G32" s="3" t="s">
        <v>211</v>
      </c>
      <c r="H32" s="4">
        <f t="shared" si="0"/>
        <v>272</v>
      </c>
      <c r="I32" s="1">
        <v>204</v>
      </c>
      <c r="J32" s="1">
        <v>68</v>
      </c>
      <c r="K32" s="1"/>
      <c r="L32" s="1"/>
    </row>
    <row r="33" spans="1:12" ht="45" x14ac:dyDescent="0.25">
      <c r="A33" s="1">
        <f t="shared" si="1"/>
        <v>30</v>
      </c>
      <c r="B33" s="3" t="s">
        <v>145</v>
      </c>
      <c r="C33" s="3" t="s">
        <v>17</v>
      </c>
      <c r="D33" s="3" t="s">
        <v>212</v>
      </c>
      <c r="E33" s="3">
        <v>3</v>
      </c>
      <c r="F33" s="3" t="s">
        <v>46</v>
      </c>
      <c r="G33" s="3" t="s">
        <v>63</v>
      </c>
      <c r="H33" s="4">
        <f t="shared" ref="H33" si="6">+I33+J33+K33+L33</f>
        <v>1808.5</v>
      </c>
      <c r="I33" s="1">
        <v>676</v>
      </c>
      <c r="J33" s="1">
        <v>112.5</v>
      </c>
      <c r="K33" s="1">
        <v>1020</v>
      </c>
      <c r="L33" s="1"/>
    </row>
    <row r="34" spans="1:12" ht="45" x14ac:dyDescent="0.25">
      <c r="A34" s="1">
        <f t="shared" si="1"/>
        <v>31</v>
      </c>
      <c r="B34" s="3" t="s">
        <v>122</v>
      </c>
      <c r="C34" s="3" t="s">
        <v>175</v>
      </c>
      <c r="D34" s="3" t="s">
        <v>212</v>
      </c>
      <c r="E34" s="3">
        <v>4</v>
      </c>
      <c r="F34" s="3" t="s">
        <v>46</v>
      </c>
      <c r="G34" s="3" t="s">
        <v>63</v>
      </c>
      <c r="H34" s="4">
        <f t="shared" ref="H34" si="7">+I34+J34+K34+L34</f>
        <v>1781</v>
      </c>
      <c r="I34" s="1">
        <v>351</v>
      </c>
      <c r="J34" s="1">
        <v>150</v>
      </c>
      <c r="K34" s="1">
        <v>1280</v>
      </c>
      <c r="L34" s="1"/>
    </row>
    <row r="35" spans="1:12" ht="45" x14ac:dyDescent="0.25">
      <c r="A35" s="1">
        <f t="shared" si="1"/>
        <v>32</v>
      </c>
      <c r="B35" s="3" t="s">
        <v>213</v>
      </c>
      <c r="C35" s="3" t="s">
        <v>160</v>
      </c>
      <c r="D35" s="3" t="s">
        <v>212</v>
      </c>
      <c r="E35" s="3">
        <v>4</v>
      </c>
      <c r="F35" s="3" t="s">
        <v>46</v>
      </c>
      <c r="G35" s="3" t="s">
        <v>63</v>
      </c>
      <c r="H35" s="4">
        <f t="shared" ref="H35" si="8">+I35+J35+K35+L35</f>
        <v>1503.73</v>
      </c>
      <c r="I35" s="1">
        <v>353.73</v>
      </c>
      <c r="J35" s="1">
        <v>150</v>
      </c>
      <c r="K35" s="1">
        <v>1000</v>
      </c>
      <c r="L35" s="1"/>
    </row>
    <row r="36" spans="1:12" ht="45" x14ac:dyDescent="0.25">
      <c r="A36" s="1">
        <f t="shared" si="1"/>
        <v>33</v>
      </c>
      <c r="B36" s="3" t="s">
        <v>135</v>
      </c>
      <c r="C36" s="3" t="s">
        <v>17</v>
      </c>
      <c r="D36" s="3" t="s">
        <v>212</v>
      </c>
      <c r="E36" s="3">
        <v>4</v>
      </c>
      <c r="F36" s="3" t="s">
        <v>46</v>
      </c>
      <c r="G36" s="3" t="s">
        <v>63</v>
      </c>
      <c r="H36" s="4">
        <f t="shared" ref="H36" si="9">+I36+J36+K36+L36</f>
        <v>1711</v>
      </c>
      <c r="I36" s="1">
        <v>351</v>
      </c>
      <c r="J36" s="1">
        <v>150</v>
      </c>
      <c r="K36" s="1">
        <v>1210</v>
      </c>
      <c r="L36" s="1"/>
    </row>
    <row r="37" spans="1:12" ht="45" x14ac:dyDescent="0.25">
      <c r="A37" s="1">
        <f t="shared" si="1"/>
        <v>34</v>
      </c>
      <c r="B37" s="3" t="s">
        <v>214</v>
      </c>
      <c r="C37" s="3" t="s">
        <v>17</v>
      </c>
      <c r="D37" s="3" t="s">
        <v>212</v>
      </c>
      <c r="E37" s="3">
        <v>4</v>
      </c>
      <c r="F37" s="3" t="s">
        <v>46</v>
      </c>
      <c r="G37" s="3" t="s">
        <v>63</v>
      </c>
      <c r="H37" s="4">
        <f t="shared" ref="H37" si="10">+I37+J37+K37+L37</f>
        <v>1781</v>
      </c>
      <c r="I37" s="1">
        <v>351</v>
      </c>
      <c r="J37" s="1">
        <v>150</v>
      </c>
      <c r="K37" s="1">
        <v>1280</v>
      </c>
      <c r="L37" s="1"/>
    </row>
    <row r="38" spans="1:12" ht="45" x14ac:dyDescent="0.25">
      <c r="A38" s="1">
        <f t="shared" si="1"/>
        <v>35</v>
      </c>
      <c r="B38" s="3" t="s">
        <v>215</v>
      </c>
      <c r="C38" s="3" t="s">
        <v>69</v>
      </c>
      <c r="D38" s="3" t="s">
        <v>212</v>
      </c>
      <c r="E38" s="3">
        <v>4</v>
      </c>
      <c r="F38" s="3" t="s">
        <v>46</v>
      </c>
      <c r="G38" s="3" t="s">
        <v>63</v>
      </c>
      <c r="H38" s="4">
        <f t="shared" ref="H38" si="11">+I38+J38+K38+L38</f>
        <v>1711</v>
      </c>
      <c r="I38" s="1">
        <v>351</v>
      </c>
      <c r="J38" s="1">
        <v>150</v>
      </c>
      <c r="K38" s="1">
        <v>1210</v>
      </c>
      <c r="L38" s="1"/>
    </row>
    <row r="39" spans="1:12" ht="45" x14ac:dyDescent="0.25">
      <c r="A39" s="1">
        <f t="shared" si="1"/>
        <v>36</v>
      </c>
      <c r="B39" s="3" t="s">
        <v>132</v>
      </c>
      <c r="C39" s="3" t="s">
        <v>75</v>
      </c>
      <c r="D39" s="3" t="s">
        <v>212</v>
      </c>
      <c r="E39" s="3">
        <v>4</v>
      </c>
      <c r="F39" s="3" t="s">
        <v>46</v>
      </c>
      <c r="G39" s="3" t="s">
        <v>63</v>
      </c>
      <c r="H39" s="4">
        <f t="shared" ref="H39" si="12">+I39+J39+K39+L39</f>
        <v>1711</v>
      </c>
      <c r="I39" s="1">
        <v>351</v>
      </c>
      <c r="J39" s="1">
        <v>150</v>
      </c>
      <c r="K39" s="1">
        <v>1210</v>
      </c>
      <c r="L39" s="1"/>
    </row>
    <row r="40" spans="1:12" ht="30" x14ac:dyDescent="0.25">
      <c r="A40" s="1">
        <f t="shared" si="1"/>
        <v>37</v>
      </c>
      <c r="B40" s="3" t="s">
        <v>119</v>
      </c>
      <c r="C40" s="3" t="s">
        <v>133</v>
      </c>
      <c r="D40" s="3" t="s">
        <v>216</v>
      </c>
      <c r="E40" s="3">
        <v>6</v>
      </c>
      <c r="F40" s="3" t="s">
        <v>164</v>
      </c>
      <c r="G40" s="3" t="s">
        <v>112</v>
      </c>
      <c r="H40" s="4">
        <f t="shared" ref="H40:H42" si="13">+I40+J40+K40+L40</f>
        <v>2601</v>
      </c>
      <c r="I40" s="1">
        <v>126</v>
      </c>
      <c r="J40" s="1">
        <v>225</v>
      </c>
      <c r="K40" s="1">
        <v>2250</v>
      </c>
      <c r="L40" s="1"/>
    </row>
    <row r="41" spans="1:12" ht="30" x14ac:dyDescent="0.25">
      <c r="A41" s="1">
        <f t="shared" si="1"/>
        <v>38</v>
      </c>
      <c r="B41" s="3" t="s">
        <v>219</v>
      </c>
      <c r="C41" s="3" t="s">
        <v>133</v>
      </c>
      <c r="D41" s="3" t="s">
        <v>220</v>
      </c>
      <c r="E41" s="3">
        <v>5</v>
      </c>
      <c r="F41" s="3" t="s">
        <v>164</v>
      </c>
      <c r="G41" s="3" t="s">
        <v>112</v>
      </c>
      <c r="H41" s="4">
        <f t="shared" si="13"/>
        <v>1963.5</v>
      </c>
      <c r="I41" s="1">
        <v>126</v>
      </c>
      <c r="J41" s="1">
        <v>187.5</v>
      </c>
      <c r="K41" s="1">
        <v>1650</v>
      </c>
      <c r="L41" s="1"/>
    </row>
    <row r="42" spans="1:12" ht="30" x14ac:dyDescent="0.25">
      <c r="A42" s="1">
        <f t="shared" si="1"/>
        <v>39</v>
      </c>
      <c r="B42" s="3" t="s">
        <v>122</v>
      </c>
      <c r="C42" s="3" t="s">
        <v>175</v>
      </c>
      <c r="D42" s="3" t="s">
        <v>218</v>
      </c>
      <c r="E42" s="3">
        <v>5</v>
      </c>
      <c r="F42" s="3" t="s">
        <v>46</v>
      </c>
      <c r="G42" s="3" t="s">
        <v>112</v>
      </c>
      <c r="H42" s="4">
        <f t="shared" si="13"/>
        <v>1738.5</v>
      </c>
      <c r="I42" s="1">
        <v>351</v>
      </c>
      <c r="J42" s="1">
        <v>187.5</v>
      </c>
      <c r="K42" s="1">
        <v>1200</v>
      </c>
      <c r="L42" s="1"/>
    </row>
    <row r="43" spans="1:12" ht="30" x14ac:dyDescent="0.25">
      <c r="A43" s="1">
        <f t="shared" si="1"/>
        <v>40</v>
      </c>
      <c r="B43" s="3" t="s">
        <v>10</v>
      </c>
      <c r="C43" s="3" t="s">
        <v>175</v>
      </c>
      <c r="D43" s="3" t="s">
        <v>217</v>
      </c>
      <c r="E43" s="3">
        <v>3</v>
      </c>
      <c r="F43" s="3" t="s">
        <v>46</v>
      </c>
      <c r="G43" s="3" t="s">
        <v>112</v>
      </c>
      <c r="H43" s="4">
        <f t="shared" ref="H43" si="14">+I43+J43+K43+L43</f>
        <v>1018.4300000000001</v>
      </c>
      <c r="I43" s="1">
        <v>380.93</v>
      </c>
      <c r="J43" s="1">
        <v>112.5</v>
      </c>
      <c r="K43" s="1">
        <v>525</v>
      </c>
      <c r="L43" s="1"/>
    </row>
    <row r="44" spans="1:12" ht="30" x14ac:dyDescent="0.25">
      <c r="A44" s="1">
        <f t="shared" si="1"/>
        <v>41</v>
      </c>
      <c r="B44" s="3" t="s">
        <v>145</v>
      </c>
      <c r="C44" s="3" t="s">
        <v>17</v>
      </c>
      <c r="D44" s="3" t="s">
        <v>221</v>
      </c>
      <c r="E44" s="3">
        <v>6</v>
      </c>
      <c r="F44" s="3" t="s">
        <v>46</v>
      </c>
      <c r="G44" s="3" t="s">
        <v>112</v>
      </c>
      <c r="H44" s="4">
        <f t="shared" ref="H44" si="15">+I44+J44+K44+L44</f>
        <v>3320</v>
      </c>
      <c r="I44" s="1">
        <v>845</v>
      </c>
      <c r="J44" s="1">
        <v>225</v>
      </c>
      <c r="K44" s="1">
        <v>2250</v>
      </c>
      <c r="L44" s="1"/>
    </row>
    <row r="45" spans="1:12" ht="30" x14ac:dyDescent="0.25">
      <c r="A45" s="1">
        <f t="shared" si="1"/>
        <v>42</v>
      </c>
      <c r="B45" s="3" t="s">
        <v>50</v>
      </c>
      <c r="C45" s="3" t="s">
        <v>17</v>
      </c>
      <c r="D45" s="3" t="s">
        <v>222</v>
      </c>
      <c r="E45" s="3">
        <v>5</v>
      </c>
      <c r="F45" s="3" t="s">
        <v>46</v>
      </c>
      <c r="G45" s="3" t="s">
        <v>112</v>
      </c>
      <c r="H45" s="4">
        <f t="shared" ref="H45" si="16">+I45+J45+K45+L45</f>
        <v>838.5</v>
      </c>
      <c r="I45" s="1">
        <v>351</v>
      </c>
      <c r="J45" s="1">
        <v>187.5</v>
      </c>
      <c r="K45" s="1">
        <v>300</v>
      </c>
      <c r="L45" s="1"/>
    </row>
    <row r="46" spans="1:12" ht="45" x14ac:dyDescent="0.25">
      <c r="A46" s="1">
        <f t="shared" si="1"/>
        <v>43</v>
      </c>
      <c r="B46" s="3" t="s">
        <v>223</v>
      </c>
      <c r="C46" s="3" t="s">
        <v>17</v>
      </c>
      <c r="D46" s="3" t="s">
        <v>224</v>
      </c>
      <c r="E46" s="3">
        <v>2</v>
      </c>
      <c r="F46" s="3" t="s">
        <v>46</v>
      </c>
      <c r="G46" s="3" t="s">
        <v>112</v>
      </c>
      <c r="H46" s="4">
        <f t="shared" ref="H46" si="17">+I46+J46+K46+L46</f>
        <v>776</v>
      </c>
      <c r="I46" s="1">
        <v>351</v>
      </c>
      <c r="J46" s="1">
        <v>75</v>
      </c>
      <c r="K46" s="1">
        <v>350</v>
      </c>
      <c r="L46" s="1"/>
    </row>
  </sheetData>
  <mergeCells count="1">
    <mergeCell ref="A1:L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pane ySplit="3" topLeftCell="A34" activePane="bottomLeft" state="frozen"/>
      <selection pane="bottomLeft" activeCell="K41" sqref="K41"/>
    </sheetView>
  </sheetViews>
  <sheetFormatPr defaultRowHeight="15" x14ac:dyDescent="0.25"/>
  <cols>
    <col min="2" max="2" width="20.140625" customWidth="1"/>
    <col min="3" max="3" width="13.5703125" style="6" customWidth="1"/>
    <col min="4" max="4" width="12.140625" style="6" customWidth="1"/>
    <col min="5" max="5" width="11.7109375" style="6" customWidth="1"/>
    <col min="6" max="6" width="17.5703125" style="6" customWidth="1"/>
    <col min="7" max="7" width="21.85546875" style="6" customWidth="1"/>
    <col min="8" max="8" width="19.140625" customWidth="1"/>
    <col min="9" max="9" width="13.85546875" customWidth="1"/>
    <col min="10" max="10" width="14.140625" customWidth="1"/>
    <col min="11" max="11" width="13.5703125" customWidth="1"/>
    <col min="12" max="12" width="13" customWidth="1"/>
  </cols>
  <sheetData>
    <row r="1" spans="1:12" ht="40.5" customHeight="1" x14ac:dyDescent="0.25">
      <c r="A1" s="9" t="s">
        <v>270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5">
      <c r="L2" t="s">
        <v>40</v>
      </c>
    </row>
    <row r="3" spans="1:12" ht="45" x14ac:dyDescent="0.25">
      <c r="A3" s="2" t="s">
        <v>0</v>
      </c>
      <c r="B3" s="2" t="s">
        <v>1</v>
      </c>
      <c r="C3" s="5" t="s">
        <v>2</v>
      </c>
      <c r="D3" s="5" t="s">
        <v>13</v>
      </c>
      <c r="E3" s="5" t="s">
        <v>3</v>
      </c>
      <c r="F3" s="5" t="s">
        <v>4</v>
      </c>
      <c r="G3" s="5" t="s">
        <v>5</v>
      </c>
      <c r="H3" s="2" t="s">
        <v>6</v>
      </c>
      <c r="I3" s="2" t="s">
        <v>7</v>
      </c>
      <c r="J3" s="2" t="s">
        <v>14</v>
      </c>
      <c r="K3" s="2" t="s">
        <v>15</v>
      </c>
      <c r="L3" s="2" t="s">
        <v>8</v>
      </c>
    </row>
    <row r="4" spans="1:12" ht="30" x14ac:dyDescent="0.25">
      <c r="A4" s="1">
        <v>1</v>
      </c>
      <c r="B4" s="3" t="s">
        <v>226</v>
      </c>
      <c r="C4" s="3" t="s">
        <v>133</v>
      </c>
      <c r="D4" s="3" t="s">
        <v>254</v>
      </c>
      <c r="E4" s="3">
        <v>7</v>
      </c>
      <c r="F4" s="3" t="s">
        <v>164</v>
      </c>
      <c r="G4" s="3" t="s">
        <v>112</v>
      </c>
      <c r="H4" s="4">
        <f t="shared" ref="H4:H21" si="0">+I4+J4+K4+L4</f>
        <v>3306.75</v>
      </c>
      <c r="I4" s="1">
        <v>344.25</v>
      </c>
      <c r="J4" s="1">
        <v>262.5</v>
      </c>
      <c r="K4" s="1">
        <v>2700</v>
      </c>
      <c r="L4" s="1"/>
    </row>
    <row r="5" spans="1:12" ht="30.75" customHeight="1" x14ac:dyDescent="0.25">
      <c r="A5" s="1">
        <f t="shared" ref="A5:A45" si="1">+A4+1</f>
        <v>2</v>
      </c>
      <c r="B5" s="3" t="s">
        <v>243</v>
      </c>
      <c r="C5" s="3" t="s">
        <v>17</v>
      </c>
      <c r="D5" s="3" t="s">
        <v>253</v>
      </c>
      <c r="E5" s="3">
        <v>14</v>
      </c>
      <c r="F5" s="3" t="s">
        <v>46</v>
      </c>
      <c r="G5" s="3" t="s">
        <v>203</v>
      </c>
      <c r="H5" s="4">
        <f t="shared" si="0"/>
        <v>1926</v>
      </c>
      <c r="I5" s="1">
        <v>351</v>
      </c>
      <c r="J5" s="1">
        <v>525</v>
      </c>
      <c r="K5" s="1">
        <v>1050</v>
      </c>
      <c r="L5" s="1"/>
    </row>
    <row r="6" spans="1:12" ht="45" x14ac:dyDescent="0.25">
      <c r="A6" s="1">
        <f t="shared" si="1"/>
        <v>3</v>
      </c>
      <c r="B6" s="3" t="s">
        <v>231</v>
      </c>
      <c r="C6" s="3" t="s">
        <v>155</v>
      </c>
      <c r="D6" s="3" t="s">
        <v>253</v>
      </c>
      <c r="E6" s="3">
        <v>14</v>
      </c>
      <c r="F6" s="3" t="s">
        <v>46</v>
      </c>
      <c r="G6" s="3" t="s">
        <v>252</v>
      </c>
      <c r="H6" s="4">
        <f t="shared" si="0"/>
        <v>1926</v>
      </c>
      <c r="I6" s="1">
        <v>351</v>
      </c>
      <c r="J6" s="1">
        <v>525</v>
      </c>
      <c r="K6" s="1">
        <v>1050</v>
      </c>
      <c r="L6" s="1"/>
    </row>
    <row r="7" spans="1:12" ht="60" x14ac:dyDescent="0.25">
      <c r="A7" s="1">
        <f t="shared" si="1"/>
        <v>4</v>
      </c>
      <c r="B7" s="3" t="s">
        <v>251</v>
      </c>
      <c r="C7" s="3" t="s">
        <v>17</v>
      </c>
      <c r="D7" s="3" t="s">
        <v>245</v>
      </c>
      <c r="E7" s="3">
        <v>3</v>
      </c>
      <c r="F7" s="3" t="s">
        <v>244</v>
      </c>
      <c r="G7" s="3" t="s">
        <v>190</v>
      </c>
      <c r="H7" s="4">
        <f t="shared" si="0"/>
        <v>1463.5</v>
      </c>
      <c r="I7" s="1">
        <v>351</v>
      </c>
      <c r="J7" s="1">
        <v>112.5</v>
      </c>
      <c r="K7" s="1">
        <v>1000</v>
      </c>
      <c r="L7" s="1"/>
    </row>
    <row r="8" spans="1:12" ht="60" x14ac:dyDescent="0.25">
      <c r="A8" s="1">
        <f t="shared" si="1"/>
        <v>5</v>
      </c>
      <c r="B8" s="3" t="s">
        <v>250</v>
      </c>
      <c r="C8" s="3" t="s">
        <v>69</v>
      </c>
      <c r="D8" s="3" t="s">
        <v>245</v>
      </c>
      <c r="E8" s="3">
        <v>3</v>
      </c>
      <c r="F8" s="3" t="s">
        <v>244</v>
      </c>
      <c r="G8" s="3" t="s">
        <v>190</v>
      </c>
      <c r="H8" s="4">
        <f t="shared" si="0"/>
        <v>1463.5</v>
      </c>
      <c r="I8" s="1">
        <v>351</v>
      </c>
      <c r="J8" s="1">
        <v>112.5</v>
      </c>
      <c r="K8" s="1">
        <v>1000</v>
      </c>
      <c r="L8" s="1"/>
    </row>
    <row r="9" spans="1:12" ht="60" x14ac:dyDescent="0.25">
      <c r="A9" s="1">
        <f t="shared" si="1"/>
        <v>6</v>
      </c>
      <c r="B9" s="3" t="s">
        <v>249</v>
      </c>
      <c r="C9" s="3" t="s">
        <v>133</v>
      </c>
      <c r="D9" s="3" t="s">
        <v>245</v>
      </c>
      <c r="E9" s="3">
        <v>3</v>
      </c>
      <c r="F9" s="3" t="s">
        <v>244</v>
      </c>
      <c r="G9" s="3" t="s">
        <v>190</v>
      </c>
      <c r="H9" s="4">
        <f t="shared" si="0"/>
        <v>1463.5</v>
      </c>
      <c r="I9" s="1">
        <v>351</v>
      </c>
      <c r="J9" s="1">
        <v>112.5</v>
      </c>
      <c r="K9" s="1">
        <v>1000</v>
      </c>
      <c r="L9" s="1"/>
    </row>
    <row r="10" spans="1:12" ht="60" x14ac:dyDescent="0.25">
      <c r="A10" s="1">
        <f t="shared" si="1"/>
        <v>7</v>
      </c>
      <c r="B10" s="3" t="s">
        <v>248</v>
      </c>
      <c r="C10" s="3" t="s">
        <v>247</v>
      </c>
      <c r="D10" s="3" t="s">
        <v>245</v>
      </c>
      <c r="E10" s="3">
        <v>3</v>
      </c>
      <c r="F10" s="3" t="s">
        <v>244</v>
      </c>
      <c r="G10" s="3" t="s">
        <v>190</v>
      </c>
      <c r="H10" s="4">
        <f t="shared" si="0"/>
        <v>1463.5</v>
      </c>
      <c r="I10" s="1">
        <v>351</v>
      </c>
      <c r="J10" s="1">
        <v>112.5</v>
      </c>
      <c r="K10" s="1">
        <v>1000</v>
      </c>
      <c r="L10" s="1"/>
    </row>
    <row r="11" spans="1:12" ht="60" x14ac:dyDescent="0.25">
      <c r="A11" s="1">
        <f t="shared" si="1"/>
        <v>8</v>
      </c>
      <c r="B11" s="3" t="s">
        <v>246</v>
      </c>
      <c r="C11" s="3" t="s">
        <v>158</v>
      </c>
      <c r="D11" s="3" t="s">
        <v>245</v>
      </c>
      <c r="E11" s="3">
        <v>3</v>
      </c>
      <c r="F11" s="3" t="s">
        <v>244</v>
      </c>
      <c r="G11" s="3" t="s">
        <v>190</v>
      </c>
      <c r="H11" s="4">
        <f t="shared" si="0"/>
        <v>1463.5</v>
      </c>
      <c r="I11" s="1">
        <v>351</v>
      </c>
      <c r="J11" s="1">
        <v>112.5</v>
      </c>
      <c r="K11" s="1">
        <v>1000</v>
      </c>
      <c r="L11" s="1"/>
    </row>
    <row r="12" spans="1:12" ht="30" x14ac:dyDescent="0.25">
      <c r="A12" s="1">
        <f t="shared" si="1"/>
        <v>9</v>
      </c>
      <c r="B12" s="3" t="s">
        <v>243</v>
      </c>
      <c r="C12" s="3" t="s">
        <v>17</v>
      </c>
      <c r="D12" s="3" t="s">
        <v>242</v>
      </c>
      <c r="E12" s="3">
        <v>12</v>
      </c>
      <c r="F12" s="3" t="s">
        <v>46</v>
      </c>
      <c r="G12" s="3" t="s">
        <v>203</v>
      </c>
      <c r="H12" s="4">
        <f t="shared" si="0"/>
        <v>1670.3</v>
      </c>
      <c r="I12" s="1">
        <v>395.3</v>
      </c>
      <c r="J12" s="1">
        <v>450</v>
      </c>
      <c r="K12" s="1">
        <v>825</v>
      </c>
      <c r="L12" s="1"/>
    </row>
    <row r="13" spans="1:12" ht="45" x14ac:dyDescent="0.25">
      <c r="A13" s="1">
        <f t="shared" si="1"/>
        <v>10</v>
      </c>
      <c r="B13" s="3" t="s">
        <v>231</v>
      </c>
      <c r="C13" s="3" t="s">
        <v>155</v>
      </c>
      <c r="D13" s="3" t="s">
        <v>242</v>
      </c>
      <c r="E13" s="3">
        <v>12</v>
      </c>
      <c r="F13" s="3" t="s">
        <v>46</v>
      </c>
      <c r="G13" s="3" t="s">
        <v>203</v>
      </c>
      <c r="H13" s="4">
        <f t="shared" si="0"/>
        <v>1626</v>
      </c>
      <c r="I13" s="1">
        <v>351</v>
      </c>
      <c r="J13" s="1">
        <v>450</v>
      </c>
      <c r="K13" s="1">
        <v>825</v>
      </c>
      <c r="L13" s="1"/>
    </row>
    <row r="14" spans="1:12" ht="45" x14ac:dyDescent="0.25">
      <c r="A14" s="1">
        <f t="shared" si="1"/>
        <v>11</v>
      </c>
      <c r="B14" s="3" t="s">
        <v>241</v>
      </c>
      <c r="C14" s="3" t="s">
        <v>61</v>
      </c>
      <c r="D14" s="3" t="s">
        <v>240</v>
      </c>
      <c r="E14" s="3">
        <v>6</v>
      </c>
      <c r="F14" s="3" t="s">
        <v>46</v>
      </c>
      <c r="G14" s="3" t="s">
        <v>112</v>
      </c>
      <c r="H14" s="4">
        <f t="shared" si="0"/>
        <v>3122.5</v>
      </c>
      <c r="I14" s="1">
        <v>547.5</v>
      </c>
      <c r="J14" s="1">
        <v>225</v>
      </c>
      <c r="K14" s="1">
        <v>2350</v>
      </c>
      <c r="L14" s="1"/>
    </row>
    <row r="15" spans="1:12" ht="45" x14ac:dyDescent="0.25">
      <c r="A15" s="1">
        <f t="shared" si="1"/>
        <v>12</v>
      </c>
      <c r="B15" s="3" t="s">
        <v>239</v>
      </c>
      <c r="C15" s="3" t="s">
        <v>175</v>
      </c>
      <c r="D15" s="3" t="s">
        <v>238</v>
      </c>
      <c r="E15" s="3">
        <v>1</v>
      </c>
      <c r="F15" s="3" t="s">
        <v>46</v>
      </c>
      <c r="G15" s="3" t="s">
        <v>53</v>
      </c>
      <c r="H15" s="4">
        <f t="shared" si="0"/>
        <v>552.01</v>
      </c>
      <c r="I15" s="1">
        <v>439.51</v>
      </c>
      <c r="J15" s="1">
        <v>37.5</v>
      </c>
      <c r="K15" s="1">
        <v>75</v>
      </c>
      <c r="L15" s="1"/>
    </row>
    <row r="16" spans="1:12" ht="30" x14ac:dyDescent="0.25">
      <c r="A16" s="1">
        <f t="shared" si="1"/>
        <v>13</v>
      </c>
      <c r="B16" s="3" t="s">
        <v>237</v>
      </c>
      <c r="C16" s="3" t="s">
        <v>133</v>
      </c>
      <c r="D16" s="3" t="s">
        <v>236</v>
      </c>
      <c r="E16" s="3">
        <v>6</v>
      </c>
      <c r="F16" s="3" t="s">
        <v>164</v>
      </c>
      <c r="G16" s="3" t="s">
        <v>112</v>
      </c>
      <c r="H16" s="4">
        <f t="shared" si="0"/>
        <v>1101</v>
      </c>
      <c r="I16" s="1">
        <v>126</v>
      </c>
      <c r="J16" s="1">
        <v>225</v>
      </c>
      <c r="K16" s="1">
        <v>750</v>
      </c>
      <c r="L16" s="1"/>
    </row>
    <row r="17" spans="1:12" ht="45" x14ac:dyDescent="0.25">
      <c r="A17" s="1">
        <f t="shared" si="1"/>
        <v>14</v>
      </c>
      <c r="B17" s="3" t="s">
        <v>235</v>
      </c>
      <c r="C17" s="3" t="s">
        <v>160</v>
      </c>
      <c r="D17" s="3" t="s">
        <v>234</v>
      </c>
      <c r="E17" s="3">
        <v>4</v>
      </c>
      <c r="F17" s="3" t="s">
        <v>164</v>
      </c>
      <c r="G17" s="3" t="s">
        <v>112</v>
      </c>
      <c r="H17" s="4">
        <f t="shared" si="0"/>
        <v>1854</v>
      </c>
      <c r="I17" s="1">
        <v>204</v>
      </c>
      <c r="J17" s="1">
        <v>150</v>
      </c>
      <c r="K17" s="1">
        <v>1500</v>
      </c>
      <c r="L17" s="1"/>
    </row>
    <row r="18" spans="1:12" ht="45" x14ac:dyDescent="0.25">
      <c r="A18" s="1">
        <f t="shared" si="1"/>
        <v>15</v>
      </c>
      <c r="B18" s="3" t="s">
        <v>233</v>
      </c>
      <c r="C18" s="3" t="s">
        <v>17</v>
      </c>
      <c r="D18" s="3" t="s">
        <v>232</v>
      </c>
      <c r="E18" s="3">
        <v>4</v>
      </c>
      <c r="F18" s="3" t="s">
        <v>46</v>
      </c>
      <c r="G18" s="3" t="s">
        <v>112</v>
      </c>
      <c r="H18" s="4">
        <f>+I18+J18+K18+L18</f>
        <v>1769</v>
      </c>
      <c r="I18" s="1">
        <v>744</v>
      </c>
      <c r="J18" s="1">
        <v>150</v>
      </c>
      <c r="K18" s="1">
        <v>875</v>
      </c>
      <c r="L18" s="1"/>
    </row>
    <row r="19" spans="1:12" ht="45" x14ac:dyDescent="0.25">
      <c r="A19" s="1">
        <f t="shared" si="1"/>
        <v>16</v>
      </c>
      <c r="B19" s="3" t="s">
        <v>231</v>
      </c>
      <c r="C19" s="3" t="s">
        <v>155</v>
      </c>
      <c r="D19" s="3" t="s">
        <v>230</v>
      </c>
      <c r="E19" s="3">
        <v>4</v>
      </c>
      <c r="F19" s="3" t="s">
        <v>46</v>
      </c>
      <c r="G19" s="3" t="s">
        <v>203</v>
      </c>
      <c r="H19" s="4">
        <f t="shared" si="0"/>
        <v>801</v>
      </c>
      <c r="I19" s="1">
        <v>351</v>
      </c>
      <c r="J19" s="1">
        <v>150</v>
      </c>
      <c r="K19" s="1">
        <v>300</v>
      </c>
      <c r="L19" s="1"/>
    </row>
    <row r="20" spans="1:12" ht="45" x14ac:dyDescent="0.25">
      <c r="A20" s="1">
        <f t="shared" si="1"/>
        <v>17</v>
      </c>
      <c r="B20" s="3" t="s">
        <v>229</v>
      </c>
      <c r="C20" s="3" t="s">
        <v>175</v>
      </c>
      <c r="D20" s="3" t="s">
        <v>228</v>
      </c>
      <c r="E20" s="3">
        <v>4</v>
      </c>
      <c r="F20" s="3" t="s">
        <v>227</v>
      </c>
      <c r="G20" s="3" t="s">
        <v>41</v>
      </c>
      <c r="H20" s="4">
        <f t="shared" si="0"/>
        <v>831.75</v>
      </c>
      <c r="I20" s="1">
        <v>81.75</v>
      </c>
      <c r="J20" s="1">
        <v>150</v>
      </c>
      <c r="K20" s="1">
        <v>600</v>
      </c>
      <c r="L20" s="1"/>
    </row>
    <row r="21" spans="1:12" ht="45" x14ac:dyDescent="0.25">
      <c r="A21" s="1">
        <f t="shared" si="1"/>
        <v>18</v>
      </c>
      <c r="B21" s="3" t="s">
        <v>255</v>
      </c>
      <c r="C21" s="3" t="s">
        <v>133</v>
      </c>
      <c r="D21" s="3" t="s">
        <v>256</v>
      </c>
      <c r="E21" s="3">
        <v>6</v>
      </c>
      <c r="F21" s="3" t="s">
        <v>164</v>
      </c>
      <c r="G21" s="3" t="s">
        <v>112</v>
      </c>
      <c r="H21" s="4">
        <f t="shared" si="0"/>
        <v>2351</v>
      </c>
      <c r="I21" s="1">
        <v>126</v>
      </c>
      <c r="J21" s="1">
        <v>225</v>
      </c>
      <c r="K21" s="1">
        <v>2000</v>
      </c>
      <c r="L21" s="1"/>
    </row>
    <row r="22" spans="1:12" ht="45" x14ac:dyDescent="0.25">
      <c r="A22" s="1">
        <f t="shared" si="1"/>
        <v>19</v>
      </c>
      <c r="B22" s="3" t="s">
        <v>229</v>
      </c>
      <c r="C22" s="3" t="s">
        <v>175</v>
      </c>
      <c r="D22" s="3" t="s">
        <v>257</v>
      </c>
      <c r="E22" s="3">
        <v>5</v>
      </c>
      <c r="F22" s="3" t="s">
        <v>46</v>
      </c>
      <c r="G22" s="3" t="s">
        <v>112</v>
      </c>
      <c r="H22" s="4">
        <f t="shared" ref="H22:H41" si="2">+I22+J22+K22+L22</f>
        <v>913.5</v>
      </c>
      <c r="I22" s="1">
        <v>351</v>
      </c>
      <c r="J22" s="1">
        <v>187.5</v>
      </c>
      <c r="K22" s="1">
        <v>375</v>
      </c>
      <c r="L22" s="1"/>
    </row>
    <row r="23" spans="1:12" ht="30" x14ac:dyDescent="0.25">
      <c r="A23" s="1">
        <f t="shared" si="1"/>
        <v>20</v>
      </c>
      <c r="B23" s="3" t="s">
        <v>258</v>
      </c>
      <c r="C23" s="3" t="s">
        <v>155</v>
      </c>
      <c r="D23" s="3" t="s">
        <v>259</v>
      </c>
      <c r="E23" s="3">
        <v>4</v>
      </c>
      <c r="F23" s="3" t="s">
        <v>46</v>
      </c>
      <c r="G23" s="3" t="s">
        <v>203</v>
      </c>
      <c r="H23" s="4">
        <f t="shared" si="2"/>
        <v>801</v>
      </c>
      <c r="I23" s="1">
        <v>351</v>
      </c>
      <c r="J23" s="1">
        <v>150</v>
      </c>
      <c r="K23" s="1">
        <v>300</v>
      </c>
      <c r="L23" s="1"/>
    </row>
    <row r="24" spans="1:12" ht="45" x14ac:dyDescent="0.25">
      <c r="A24" s="1">
        <f t="shared" si="1"/>
        <v>21</v>
      </c>
      <c r="B24" s="3" t="s">
        <v>229</v>
      </c>
      <c r="C24" s="3" t="s">
        <v>175</v>
      </c>
      <c r="D24" s="3" t="s">
        <v>260</v>
      </c>
      <c r="E24" s="3">
        <v>5</v>
      </c>
      <c r="F24" s="3" t="s">
        <v>86</v>
      </c>
      <c r="G24" s="3" t="s">
        <v>211</v>
      </c>
      <c r="H24" s="4">
        <f t="shared" si="2"/>
        <v>2014</v>
      </c>
      <c r="I24" s="1">
        <v>226.5</v>
      </c>
      <c r="J24" s="1">
        <v>187.5</v>
      </c>
      <c r="K24" s="1">
        <v>1600</v>
      </c>
      <c r="L24" s="1"/>
    </row>
    <row r="25" spans="1:12" ht="45" x14ac:dyDescent="0.25">
      <c r="A25" s="1">
        <f t="shared" si="1"/>
        <v>22</v>
      </c>
      <c r="B25" s="3" t="s">
        <v>261</v>
      </c>
      <c r="C25" s="3" t="s">
        <v>17</v>
      </c>
      <c r="D25" s="3" t="s">
        <v>262</v>
      </c>
      <c r="E25" s="3">
        <v>2</v>
      </c>
      <c r="F25" s="3" t="s">
        <v>46</v>
      </c>
      <c r="G25" s="3" t="s">
        <v>263</v>
      </c>
      <c r="H25" s="4">
        <f t="shared" si="2"/>
        <v>501</v>
      </c>
      <c r="I25" s="1">
        <v>351</v>
      </c>
      <c r="J25" s="1">
        <v>75</v>
      </c>
      <c r="K25" s="1">
        <v>75</v>
      </c>
      <c r="L25" s="1"/>
    </row>
    <row r="26" spans="1:12" ht="45" x14ac:dyDescent="0.25">
      <c r="A26" s="1">
        <f t="shared" si="1"/>
        <v>23</v>
      </c>
      <c r="B26" s="3" t="s">
        <v>229</v>
      </c>
      <c r="C26" s="3" t="s">
        <v>175</v>
      </c>
      <c r="D26" s="3" t="s">
        <v>264</v>
      </c>
      <c r="E26" s="3">
        <v>4</v>
      </c>
      <c r="F26" s="3" t="s">
        <v>265</v>
      </c>
      <c r="G26" s="3" t="s">
        <v>211</v>
      </c>
      <c r="H26" s="4">
        <f t="shared" si="2"/>
        <v>1509</v>
      </c>
      <c r="I26" s="1">
        <v>159</v>
      </c>
      <c r="J26" s="1">
        <v>150</v>
      </c>
      <c r="K26" s="1">
        <v>1200</v>
      </c>
      <c r="L26" s="1"/>
    </row>
    <row r="27" spans="1:12" ht="30" x14ac:dyDescent="0.25">
      <c r="A27" s="1">
        <f t="shared" si="1"/>
        <v>24</v>
      </c>
      <c r="B27" s="3" t="s">
        <v>266</v>
      </c>
      <c r="C27" s="3" t="s">
        <v>175</v>
      </c>
      <c r="D27" s="3" t="s">
        <v>267</v>
      </c>
      <c r="E27" s="3">
        <v>3</v>
      </c>
      <c r="F27" s="3" t="s">
        <v>46</v>
      </c>
      <c r="G27" s="3" t="s">
        <v>112</v>
      </c>
      <c r="H27" s="4">
        <f t="shared" si="2"/>
        <v>1663.5</v>
      </c>
      <c r="I27" s="1">
        <v>351</v>
      </c>
      <c r="J27" s="1">
        <v>112.5</v>
      </c>
      <c r="K27" s="1">
        <v>1200</v>
      </c>
      <c r="L27" s="1"/>
    </row>
    <row r="28" spans="1:12" ht="30" x14ac:dyDescent="0.25">
      <c r="A28" s="1">
        <f t="shared" si="1"/>
        <v>25</v>
      </c>
      <c r="B28" s="3" t="s">
        <v>198</v>
      </c>
      <c r="C28" s="3" t="s">
        <v>17</v>
      </c>
      <c r="D28" s="3" t="s">
        <v>268</v>
      </c>
      <c r="E28" s="3">
        <v>6</v>
      </c>
      <c r="F28" s="3" t="s">
        <v>46</v>
      </c>
      <c r="G28" s="3" t="s">
        <v>112</v>
      </c>
      <c r="H28" s="4">
        <f t="shared" si="2"/>
        <v>2616.71</v>
      </c>
      <c r="I28" s="1">
        <v>591.71</v>
      </c>
      <c r="J28" s="1">
        <v>225</v>
      </c>
      <c r="K28" s="1">
        <v>1800</v>
      </c>
      <c r="L28" s="1"/>
    </row>
    <row r="29" spans="1:12" ht="30" x14ac:dyDescent="0.25">
      <c r="A29" s="1">
        <f t="shared" si="1"/>
        <v>26</v>
      </c>
      <c r="B29" s="3" t="s">
        <v>261</v>
      </c>
      <c r="C29" s="3" t="s">
        <v>17</v>
      </c>
      <c r="D29" s="3" t="s">
        <v>269</v>
      </c>
      <c r="E29" s="3">
        <v>4</v>
      </c>
      <c r="F29" s="3" t="s">
        <v>46</v>
      </c>
      <c r="G29" s="3" t="s">
        <v>112</v>
      </c>
      <c r="H29" s="4">
        <f t="shared" si="2"/>
        <v>1749.3400000000001</v>
      </c>
      <c r="I29" s="1">
        <v>549.34</v>
      </c>
      <c r="J29" s="1">
        <v>150</v>
      </c>
      <c r="K29" s="1">
        <v>1050</v>
      </c>
      <c r="L29" s="1"/>
    </row>
    <row r="30" spans="1:12" ht="30" x14ac:dyDescent="0.25">
      <c r="A30" s="1">
        <f t="shared" si="1"/>
        <v>27</v>
      </c>
      <c r="B30" s="3" t="s">
        <v>271</v>
      </c>
      <c r="C30" s="3" t="s">
        <v>272</v>
      </c>
      <c r="D30" s="3" t="s">
        <v>273</v>
      </c>
      <c r="E30" s="3">
        <v>7</v>
      </c>
      <c r="F30" s="3" t="s">
        <v>46</v>
      </c>
      <c r="G30" s="3" t="s">
        <v>112</v>
      </c>
      <c r="H30" s="7">
        <f t="shared" si="2"/>
        <v>4091</v>
      </c>
      <c r="I30" s="1">
        <v>1116</v>
      </c>
      <c r="J30" s="1">
        <v>225</v>
      </c>
      <c r="K30" s="1">
        <v>2750</v>
      </c>
      <c r="L30" s="1"/>
    </row>
    <row r="31" spans="1:12" ht="30" x14ac:dyDescent="0.25">
      <c r="A31" s="1">
        <f t="shared" si="1"/>
        <v>28</v>
      </c>
      <c r="B31" s="3" t="s">
        <v>261</v>
      </c>
      <c r="C31" s="3" t="s">
        <v>17</v>
      </c>
      <c r="D31" s="3" t="s">
        <v>274</v>
      </c>
      <c r="E31" s="3">
        <v>2</v>
      </c>
      <c r="F31" s="3" t="s">
        <v>46</v>
      </c>
      <c r="G31" s="3" t="s">
        <v>194</v>
      </c>
      <c r="H31" s="7">
        <f t="shared" si="2"/>
        <v>330</v>
      </c>
      <c r="I31" s="1">
        <v>180</v>
      </c>
      <c r="J31" s="1">
        <v>75</v>
      </c>
      <c r="K31" s="1">
        <v>75</v>
      </c>
      <c r="L31" s="1"/>
    </row>
    <row r="32" spans="1:12" ht="30" x14ac:dyDescent="0.25">
      <c r="A32" s="1">
        <f t="shared" si="1"/>
        <v>29</v>
      </c>
      <c r="B32" s="3" t="s">
        <v>80</v>
      </c>
      <c r="C32" s="3" t="s">
        <v>49</v>
      </c>
      <c r="D32" s="3" t="s">
        <v>274</v>
      </c>
      <c r="E32" s="3">
        <v>2</v>
      </c>
      <c r="F32" s="3" t="s">
        <v>46</v>
      </c>
      <c r="G32" s="3" t="s">
        <v>194</v>
      </c>
      <c r="H32" s="7">
        <f t="shared" si="2"/>
        <v>150</v>
      </c>
      <c r="I32" s="1"/>
      <c r="J32" s="1">
        <v>75</v>
      </c>
      <c r="K32" s="1">
        <v>75</v>
      </c>
      <c r="L32" s="1"/>
    </row>
    <row r="33" spans="1:12" ht="45" x14ac:dyDescent="0.25">
      <c r="A33" s="1">
        <f t="shared" si="1"/>
        <v>30</v>
      </c>
      <c r="B33" s="3" t="s">
        <v>223</v>
      </c>
      <c r="C33" s="3" t="s">
        <v>17</v>
      </c>
      <c r="D33" s="3" t="s">
        <v>275</v>
      </c>
      <c r="E33" s="3">
        <v>3</v>
      </c>
      <c r="F33" s="3" t="s">
        <v>46</v>
      </c>
      <c r="G33" s="3" t="s">
        <v>112</v>
      </c>
      <c r="H33" s="7">
        <f t="shared" si="2"/>
        <v>613.5</v>
      </c>
      <c r="I33" s="1">
        <v>351</v>
      </c>
      <c r="J33" s="1">
        <v>112.5</v>
      </c>
      <c r="K33" s="1">
        <v>150</v>
      </c>
      <c r="L33" s="1"/>
    </row>
    <row r="34" spans="1:12" ht="30" x14ac:dyDescent="0.25">
      <c r="A34" s="1">
        <f t="shared" si="1"/>
        <v>31</v>
      </c>
      <c r="B34" s="3" t="s">
        <v>177</v>
      </c>
      <c r="C34" s="3" t="s">
        <v>175</v>
      </c>
      <c r="D34" s="3" t="s">
        <v>276</v>
      </c>
      <c r="E34" s="3">
        <v>4</v>
      </c>
      <c r="F34" s="3" t="s">
        <v>114</v>
      </c>
      <c r="G34" s="3" t="s">
        <v>112</v>
      </c>
      <c r="H34" s="7">
        <f t="shared" si="2"/>
        <v>1713.5</v>
      </c>
      <c r="I34" s="1">
        <v>351</v>
      </c>
      <c r="J34" s="1">
        <v>112.5</v>
      </c>
      <c r="K34" s="1">
        <v>1250</v>
      </c>
      <c r="L34" s="1"/>
    </row>
    <row r="35" spans="1:12" ht="30" x14ac:dyDescent="0.25">
      <c r="A35" s="1">
        <f t="shared" si="1"/>
        <v>32</v>
      </c>
      <c r="B35" s="3" t="s">
        <v>271</v>
      </c>
      <c r="C35" s="3" t="s">
        <v>272</v>
      </c>
      <c r="D35" s="3" t="s">
        <v>277</v>
      </c>
      <c r="E35" s="3">
        <v>4</v>
      </c>
      <c r="F35" s="3" t="s">
        <v>46</v>
      </c>
      <c r="G35" s="3" t="s">
        <v>112</v>
      </c>
      <c r="H35" s="7">
        <f t="shared" si="2"/>
        <v>1529.846</v>
      </c>
      <c r="I35" s="1">
        <v>522.44600000000003</v>
      </c>
      <c r="J35" s="1">
        <v>82.4</v>
      </c>
      <c r="K35" s="1">
        <v>925</v>
      </c>
      <c r="L35" s="1"/>
    </row>
    <row r="36" spans="1:12" ht="45" x14ac:dyDescent="0.25">
      <c r="A36" s="1">
        <f t="shared" si="1"/>
        <v>33</v>
      </c>
      <c r="B36" s="3" t="s">
        <v>246</v>
      </c>
      <c r="C36" s="3" t="s">
        <v>180</v>
      </c>
      <c r="D36" s="3" t="s">
        <v>277</v>
      </c>
      <c r="E36" s="3">
        <v>4</v>
      </c>
      <c r="F36" s="3" t="s">
        <v>46</v>
      </c>
      <c r="G36" s="3" t="s">
        <v>112</v>
      </c>
      <c r="H36" s="7">
        <f t="shared" si="2"/>
        <v>838.03200000000004</v>
      </c>
      <c r="I36" s="1">
        <v>385.63200000000001</v>
      </c>
      <c r="J36" s="1">
        <v>82.4</v>
      </c>
      <c r="K36" s="1">
        <v>370</v>
      </c>
      <c r="L36" s="1"/>
    </row>
    <row r="37" spans="1:12" ht="45" x14ac:dyDescent="0.25">
      <c r="A37" s="1">
        <f t="shared" si="1"/>
        <v>34</v>
      </c>
      <c r="B37" s="3" t="s">
        <v>241</v>
      </c>
      <c r="C37" s="3" t="s">
        <v>61</v>
      </c>
      <c r="D37" s="3" t="s">
        <v>278</v>
      </c>
      <c r="E37" s="3">
        <v>2</v>
      </c>
      <c r="F37" s="3" t="s">
        <v>46</v>
      </c>
      <c r="G37" s="3" t="s">
        <v>279</v>
      </c>
      <c r="H37" s="7">
        <f t="shared" si="2"/>
        <v>1280.8000000000002</v>
      </c>
      <c r="I37" s="1">
        <v>1116</v>
      </c>
      <c r="J37" s="1">
        <v>82.4</v>
      </c>
      <c r="K37" s="1">
        <v>82.4</v>
      </c>
      <c r="L37" s="1"/>
    </row>
    <row r="38" spans="1:12" ht="45" x14ac:dyDescent="0.25">
      <c r="A38" s="1">
        <f t="shared" si="1"/>
        <v>35</v>
      </c>
      <c r="B38" s="3" t="s">
        <v>229</v>
      </c>
      <c r="C38" s="3" t="s">
        <v>175</v>
      </c>
      <c r="D38" s="3" t="s">
        <v>280</v>
      </c>
      <c r="E38" s="3">
        <v>7</v>
      </c>
      <c r="F38" s="3" t="s">
        <v>46</v>
      </c>
      <c r="G38" s="3" t="s">
        <v>112</v>
      </c>
      <c r="H38" s="7">
        <f t="shared" si="2"/>
        <v>921.2</v>
      </c>
      <c r="I38" s="1">
        <v>385.6</v>
      </c>
      <c r="J38" s="1">
        <v>206</v>
      </c>
      <c r="K38" s="1">
        <v>329.6</v>
      </c>
      <c r="L38" s="1"/>
    </row>
    <row r="39" spans="1:12" ht="45" x14ac:dyDescent="0.25">
      <c r="A39" s="1">
        <f t="shared" si="1"/>
        <v>36</v>
      </c>
      <c r="B39" s="3" t="s">
        <v>281</v>
      </c>
      <c r="C39" s="3" t="s">
        <v>69</v>
      </c>
      <c r="D39" s="3" t="s">
        <v>282</v>
      </c>
      <c r="E39" s="3">
        <v>3</v>
      </c>
      <c r="F39" s="3" t="s">
        <v>46</v>
      </c>
      <c r="G39" s="3" t="s">
        <v>95</v>
      </c>
      <c r="H39" s="7">
        <f t="shared" si="2"/>
        <v>509.20000000000005</v>
      </c>
      <c r="I39" s="1">
        <v>385.6</v>
      </c>
      <c r="J39" s="1">
        <v>123.6</v>
      </c>
      <c r="K39" s="1"/>
      <c r="L39" s="1"/>
    </row>
    <row r="40" spans="1:12" ht="30" x14ac:dyDescent="0.25">
      <c r="A40" s="1">
        <f t="shared" si="1"/>
        <v>37</v>
      </c>
      <c r="B40" s="3" t="s">
        <v>250</v>
      </c>
      <c r="C40" s="3" t="s">
        <v>65</v>
      </c>
      <c r="D40" s="3" t="s">
        <v>283</v>
      </c>
      <c r="E40" s="3">
        <v>4</v>
      </c>
      <c r="F40" s="3" t="s">
        <v>46</v>
      </c>
      <c r="G40" s="3" t="s">
        <v>112</v>
      </c>
      <c r="H40" s="7">
        <f t="shared" si="2"/>
        <v>1803</v>
      </c>
      <c r="I40" s="4">
        <v>324.7</v>
      </c>
      <c r="J40" s="4">
        <v>164.8</v>
      </c>
      <c r="K40" s="4">
        <v>1313.5</v>
      </c>
      <c r="L40" s="4"/>
    </row>
    <row r="41" spans="1:12" ht="30" x14ac:dyDescent="0.25">
      <c r="A41" s="1">
        <f t="shared" si="1"/>
        <v>38</v>
      </c>
      <c r="B41" s="3" t="s">
        <v>250</v>
      </c>
      <c r="C41" s="3" t="s">
        <v>65</v>
      </c>
      <c r="D41" s="3" t="s">
        <v>283</v>
      </c>
      <c r="E41" s="3">
        <v>14</v>
      </c>
      <c r="F41" s="3" t="s">
        <v>284</v>
      </c>
      <c r="G41" s="3" t="s">
        <v>112</v>
      </c>
      <c r="H41" s="7">
        <f t="shared" si="2"/>
        <v>34153.841</v>
      </c>
      <c r="I41" s="4">
        <v>12280.977999999999</v>
      </c>
      <c r="J41" s="4">
        <v>4582.5280000000002</v>
      </c>
      <c r="K41" s="4">
        <v>7494.2209999999995</v>
      </c>
      <c r="L41" s="4">
        <v>9796.1139999999996</v>
      </c>
    </row>
    <row r="42" spans="1:12" x14ac:dyDescent="0.25">
      <c r="A42" s="1">
        <f t="shared" si="1"/>
        <v>39</v>
      </c>
      <c r="B42" s="3"/>
      <c r="C42" s="3"/>
      <c r="D42" s="3"/>
      <c r="E42" s="3"/>
      <c r="F42" s="3"/>
      <c r="G42" s="3"/>
      <c r="H42" s="4">
        <f t="shared" ref="H31:H45" si="3">+I42+J42+K42+L42</f>
        <v>0</v>
      </c>
      <c r="I42" s="1"/>
      <c r="J42" s="1"/>
      <c r="K42" s="1"/>
      <c r="L42" s="1"/>
    </row>
    <row r="43" spans="1:12" x14ac:dyDescent="0.25">
      <c r="A43" s="1">
        <f t="shared" si="1"/>
        <v>40</v>
      </c>
      <c r="B43" s="3"/>
      <c r="C43" s="3"/>
      <c r="D43" s="3"/>
      <c r="E43" s="3"/>
      <c r="F43" s="3"/>
      <c r="G43" s="3"/>
      <c r="H43" s="4">
        <f t="shared" si="3"/>
        <v>0</v>
      </c>
      <c r="I43" s="1"/>
      <c r="J43" s="1"/>
      <c r="K43" s="1"/>
      <c r="L43" s="1"/>
    </row>
    <row r="44" spans="1:12" x14ac:dyDescent="0.25">
      <c r="A44" s="1">
        <f t="shared" si="1"/>
        <v>41</v>
      </c>
      <c r="B44" s="3"/>
      <c r="C44" s="3"/>
      <c r="D44" s="3"/>
      <c r="E44" s="3"/>
      <c r="F44" s="3"/>
      <c r="G44" s="3"/>
      <c r="H44" s="4">
        <f t="shared" si="3"/>
        <v>0</v>
      </c>
      <c r="I44" s="1"/>
      <c r="J44" s="1"/>
      <c r="K44" s="1"/>
      <c r="L44" s="1"/>
    </row>
    <row r="45" spans="1:12" x14ac:dyDescent="0.25">
      <c r="A45" s="1">
        <f t="shared" si="1"/>
        <v>42</v>
      </c>
      <c r="B45" s="3"/>
      <c r="C45" s="3"/>
      <c r="D45" s="3"/>
      <c r="E45" s="3"/>
      <c r="F45" s="3"/>
      <c r="G45" s="3"/>
      <c r="H45" s="4">
        <f t="shared" si="3"/>
        <v>0</v>
      </c>
      <c r="I45" s="1"/>
      <c r="J45" s="1"/>
      <c r="K45" s="1"/>
      <c r="L45" s="1"/>
    </row>
  </sheetData>
  <mergeCells count="1">
    <mergeCell ref="A1:L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 man</dc:creator>
  <cp:lastModifiedBy>USER</cp:lastModifiedBy>
  <dcterms:created xsi:type="dcterms:W3CDTF">2021-07-23T12:03:07Z</dcterms:created>
  <dcterms:modified xsi:type="dcterms:W3CDTF">2025-10-22T14:05:39Z</dcterms:modified>
</cp:coreProperties>
</file>